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19440" windowHeight="6375"/>
  </bookViews>
  <sheets>
    <sheet name="Invoice CIL" sheetId="3" r:id="rId1"/>
    <sheet name="Sheet1" sheetId="4" r:id="rId2"/>
    <sheet name="Sheet2" sheetId="5" r:id="rId3"/>
    <sheet name="summary sheet" sheetId="6" r:id="rId4"/>
    <sheet name="Sheet3" sheetId="7" r:id="rId5"/>
  </sheets>
  <externalReferences>
    <externalReference r:id="rId6"/>
  </externalReferences>
  <definedNames>
    <definedName name="_xlnm._FilterDatabase" localSheetId="1" hidden="1">Sheet1!$A$1:$V$1462</definedName>
    <definedName name="calendar_price_2013">Sheet2!$B$2:$P$92</definedName>
    <definedName name="Descriptions">Sheet2!$C$2:$C$84</definedName>
    <definedName name="InvList">OFFSET(#REF!,1,0,COUNTA(#REF!)-1,1)</definedName>
    <definedName name="Invoice_No.">Sheet1!$1:$1048576</definedName>
    <definedName name="ItemNo.">Sheet2!$B$2:$B$92</definedName>
    <definedName name="Price">Sheet2!$F$2:$P$2</definedName>
    <definedName name="_xlnm.Print_Area" localSheetId="0">'Invoice CIL'!$B$1:$H$41,'Invoice CIL'!$W$1:$AC$41,'Invoice CIL'!$AE$1:$AK$41</definedName>
    <definedName name="_xlnm.Print_Area" localSheetId="1">Sheet1!$A$1:$R$1316,Sheet1!$A$1394:$R$1451</definedName>
    <definedName name="_xlnm.Print_Titles" localSheetId="1">Sheet1!$1:$1</definedName>
    <definedName name="tCustomerBase">[1]Customers!$A$1:$N$10</definedName>
  </definedNames>
  <calcPr calcId="124519"/>
</workbook>
</file>

<file path=xl/calcChain.xml><?xml version="1.0" encoding="utf-8"?>
<calcChain xmlns="http://schemas.openxmlformats.org/spreadsheetml/2006/main">
  <c r="G32" i="3"/>
  <c r="O18" i="4"/>
  <c r="O17"/>
  <c r="O16"/>
  <c r="O15"/>
  <c r="O14"/>
  <c r="O13"/>
  <c r="O12"/>
  <c r="O11"/>
  <c r="O10"/>
  <c r="O9"/>
  <c r="O8"/>
  <c r="O7"/>
  <c r="O6"/>
  <c r="O4"/>
  <c r="O3"/>
  <c r="N15"/>
  <c r="N14"/>
  <c r="N13"/>
  <c r="N12"/>
  <c r="N11"/>
  <c r="N10"/>
  <c r="N9"/>
  <c r="N8"/>
  <c r="M9"/>
  <c r="M8"/>
  <c r="M7"/>
  <c r="N7" s="1"/>
  <c r="M6"/>
  <c r="N6" s="1"/>
  <c r="M5"/>
  <c r="N5" s="1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4"/>
  <c r="A5" s="1"/>
  <c r="A6" s="1"/>
  <c r="A7" s="1"/>
  <c r="A3"/>
  <c r="M2"/>
  <c r="N2" s="1"/>
  <c r="O5" l="1"/>
  <c r="M4"/>
  <c r="N4" s="1"/>
  <c r="L1522"/>
  <c r="Q1522"/>
  <c r="C16" i="3"/>
  <c r="E22"/>
  <c r="AH29" l="1"/>
  <c r="E21"/>
  <c r="F21"/>
  <c r="F22"/>
  <c r="T81" i="5" l="1"/>
  <c r="T80"/>
  <c r="T79"/>
  <c r="T78"/>
  <c r="T77"/>
  <c r="T76"/>
  <c r="T75"/>
  <c r="T74"/>
  <c r="T73"/>
  <c r="T72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0"/>
  <c r="T19"/>
  <c r="T18"/>
  <c r="T17"/>
  <c r="T16"/>
  <c r="T15"/>
  <c r="T13"/>
  <c r="U13" s="1"/>
  <c r="T12"/>
  <c r="U12" s="1"/>
  <c r="T11"/>
  <c r="U11" s="1"/>
  <c r="T10"/>
  <c r="U10" s="1"/>
  <c r="T9"/>
  <c r="U9" s="1"/>
  <c r="T8"/>
  <c r="U8" s="1"/>
  <c r="T7"/>
  <c r="U7" s="1"/>
  <c r="T6"/>
  <c r="U6" s="1"/>
  <c r="T5"/>
  <c r="U5" s="1"/>
  <c r="T4"/>
  <c r="U4" s="1"/>
  <c r="T3"/>
  <c r="U3" s="1"/>
  <c r="T2"/>
  <c r="U2" s="1"/>
  <c r="V22" l="1"/>
  <c r="V72"/>
  <c r="V2"/>
  <c r="N44" i="3" l="1"/>
  <c r="AJ33" l="1"/>
  <c r="AB33"/>
  <c r="G33"/>
  <c r="AJ32"/>
  <c r="AB32"/>
  <c r="AF29"/>
  <c r="X29"/>
  <c r="AG29" s="1"/>
  <c r="F29"/>
  <c r="G29" s="1"/>
  <c r="E29"/>
  <c r="AF28"/>
  <c r="X28"/>
  <c r="F28"/>
  <c r="G28" s="1"/>
  <c r="E28"/>
  <c r="AF27"/>
  <c r="X27"/>
  <c r="Y27" s="1"/>
  <c r="Z27" s="1"/>
  <c r="F27"/>
  <c r="G27" s="1"/>
  <c r="E27"/>
  <c r="AF26"/>
  <c r="X26"/>
  <c r="Y26" s="1"/>
  <c r="F26"/>
  <c r="G26" s="1"/>
  <c r="E26"/>
  <c r="AH28" l="1"/>
  <c r="AH27"/>
  <c r="AH26"/>
  <c r="AI29"/>
  <c r="AJ29" s="1"/>
  <c r="AA27"/>
  <c r="AB27" s="1"/>
  <c r="AG28"/>
  <c r="AG27"/>
  <c r="AG26"/>
  <c r="AA26"/>
  <c r="AB26" s="1"/>
  <c r="Z26"/>
  <c r="AF25"/>
  <c r="AI28" l="1"/>
  <c r="AJ28" s="1"/>
  <c r="AI27"/>
  <c r="AJ27" s="1"/>
  <c r="AI26"/>
  <c r="AJ26" s="1"/>
  <c r="X25"/>
  <c r="Y25" s="1"/>
  <c r="F25"/>
  <c r="G25" s="1"/>
  <c r="E25"/>
  <c r="AF24"/>
  <c r="X24"/>
  <c r="AG24" s="1"/>
  <c r="F24"/>
  <c r="G24" s="1"/>
  <c r="E24"/>
  <c r="AF23"/>
  <c r="X23"/>
  <c r="F23"/>
  <c r="G23" s="1"/>
  <c r="E23"/>
  <c r="AF22"/>
  <c r="X22"/>
  <c r="AG22" s="1"/>
  <c r="G22"/>
  <c r="AF21"/>
  <c r="X21"/>
  <c r="G21"/>
  <c r="AF20"/>
  <c r="AH24" l="1"/>
  <c r="AH22"/>
  <c r="AI24"/>
  <c r="AJ24" s="1"/>
  <c r="AI22"/>
  <c r="AJ22" s="1"/>
  <c r="Y22"/>
  <c r="AA22" s="1"/>
  <c r="Z22" s="1"/>
  <c r="Y24"/>
  <c r="AA24" s="1"/>
  <c r="AB24" s="1"/>
  <c r="AG25"/>
  <c r="Z25"/>
  <c r="AA25"/>
  <c r="AB25" s="1"/>
  <c r="Y21"/>
  <c r="Z21" s="1"/>
  <c r="Y23"/>
  <c r="Z23" s="1"/>
  <c r="AG23"/>
  <c r="AH23" s="1"/>
  <c r="X20"/>
  <c r="AG20" s="1"/>
  <c r="AH20" s="1"/>
  <c r="F20"/>
  <c r="G20" s="1"/>
  <c r="G30" s="1"/>
  <c r="E20"/>
  <c r="AH17"/>
  <c r="Z17"/>
  <c r="E17"/>
  <c r="AI16"/>
  <c r="AA16"/>
  <c r="AI25" l="1"/>
  <c r="AJ25" s="1"/>
  <c r="AH25"/>
  <c r="AI23"/>
  <c r="AJ23" s="1"/>
  <c r="AI20"/>
  <c r="AJ20" s="1"/>
  <c r="Z24"/>
  <c r="AA21"/>
  <c r="AB21" s="1"/>
  <c r="AB22"/>
  <c r="Y20"/>
  <c r="AA20" s="1"/>
  <c r="Z20" s="1"/>
  <c r="G31"/>
  <c r="AF16"/>
  <c r="AH14"/>
  <c r="Z14"/>
  <c r="E14"/>
  <c r="AB20" l="1"/>
  <c r="X16"/>
  <c r="G35"/>
  <c r="G34" l="1"/>
  <c r="I34" s="1"/>
  <c r="E35" s="1"/>
  <c r="AH35" l="1"/>
  <c r="Z35"/>
  <c r="AA23" l="1"/>
  <c r="AB23" s="1"/>
  <c r="AG21"/>
  <c r="AH21" s="1"/>
  <c r="AI21" l="1"/>
  <c r="AJ21" s="1"/>
  <c r="AJ30" s="1"/>
  <c r="Y28" l="1"/>
  <c r="Z28" s="1"/>
  <c r="AA28" l="1"/>
  <c r="AB28" s="1"/>
  <c r="Y29" l="1"/>
  <c r="Z29" s="1"/>
  <c r="AA29" l="1"/>
  <c r="AB29" s="1"/>
  <c r="AB30" s="1"/>
  <c r="AB31" s="1"/>
  <c r="AJ31" l="1"/>
  <c r="AJ35" s="1"/>
  <c r="AJ34" s="1"/>
  <c r="AB35"/>
  <c r="AB34" s="1"/>
  <c r="M3" i="4" l="1"/>
  <c r="M1522" s="1"/>
  <c r="N61" i="3"/>
  <c r="P61" s="1"/>
  <c r="N57"/>
  <c r="P57" s="1"/>
  <c r="N56"/>
  <c r="P56" s="1"/>
  <c r="N52"/>
  <c r="P52" s="1"/>
  <c r="N54"/>
  <c r="P54" s="1"/>
  <c r="N59"/>
  <c r="P59" s="1"/>
  <c r="N64"/>
  <c r="P64" s="1"/>
  <c r="N60"/>
  <c r="N58"/>
  <c r="P58" s="1"/>
  <c r="N53"/>
  <c r="P53" s="1"/>
  <c r="N63"/>
  <c r="P63" s="1"/>
  <c r="N62"/>
  <c r="P62" s="1"/>
  <c r="N55"/>
  <c r="P55" s="1"/>
  <c r="N51"/>
  <c r="P51" s="1"/>
  <c r="N3" i="4" l="1"/>
  <c r="N1522" s="1"/>
  <c r="O2"/>
  <c r="K12" i="3"/>
  <c r="O51"/>
  <c r="P60"/>
  <c r="O1522" i="4" l="1"/>
  <c r="R1522" s="1"/>
  <c r="B4" i="6"/>
  <c r="O52" i="3"/>
  <c r="O53" s="1"/>
  <c r="O54" s="1"/>
  <c r="O55" s="1"/>
  <c r="O56" s="1"/>
  <c r="O57" s="1"/>
  <c r="O58" s="1"/>
  <c r="O59" s="1"/>
  <c r="O60" s="1"/>
  <c r="O61" s="1"/>
  <c r="O62" s="1"/>
  <c r="O63" s="1"/>
  <c r="O64" s="1"/>
  <c r="Q50" l="1"/>
  <c r="Q63" l="1"/>
  <c r="R63" s="1"/>
  <c r="Q54"/>
  <c r="R54" s="1"/>
  <c r="Q59"/>
  <c r="R59" s="1"/>
  <c r="Q62"/>
  <c r="R62" s="1"/>
  <c r="Q60"/>
  <c r="R60" s="1"/>
  <c r="Q51"/>
  <c r="R51" s="1"/>
  <c r="Q55"/>
  <c r="R55" s="1"/>
  <c r="Q64"/>
  <c r="R64" s="1"/>
  <c r="U60"/>
  <c r="Q58"/>
  <c r="R58" s="1"/>
  <c r="Q53"/>
  <c r="R53" s="1"/>
  <c r="Q56"/>
  <c r="R56" s="1"/>
  <c r="Q61"/>
  <c r="R61" s="1"/>
  <c r="Q57"/>
  <c r="R57" s="1"/>
  <c r="Q52"/>
  <c r="R52" s="1"/>
  <c r="U59" l="1"/>
  <c r="U51"/>
  <c r="G13"/>
  <c r="U64"/>
  <c r="U63"/>
  <c r="U62"/>
  <c r="U56"/>
  <c r="U57"/>
  <c r="U53"/>
  <c r="U55"/>
  <c r="U58"/>
  <c r="U54"/>
  <c r="U52"/>
  <c r="U61"/>
  <c r="Y7" l="1"/>
  <c r="Z7" s="1"/>
  <c r="AG7"/>
  <c r="AH7" s="1"/>
  <c r="D7"/>
  <c r="E7" s="1"/>
  <c r="D9"/>
  <c r="E9" s="1"/>
  <c r="Y9"/>
  <c r="Z9" s="1"/>
  <c r="AG9"/>
  <c r="AH9" s="1"/>
  <c r="AG8"/>
  <c r="AH8" s="1"/>
  <c r="Y8"/>
  <c r="Z8" s="1"/>
  <c r="D8"/>
  <c r="E8" s="1"/>
  <c r="AG11"/>
  <c r="AH11" s="1"/>
  <c r="D11"/>
  <c r="Y11"/>
  <c r="Z11" s="1"/>
  <c r="D6"/>
  <c r="E6" s="1"/>
  <c r="AG6"/>
  <c r="AH6" s="1"/>
  <c r="Y6"/>
  <c r="Z6" s="1"/>
  <c r="D10"/>
  <c r="E10" s="1"/>
  <c r="Y10"/>
  <c r="Z10" s="1"/>
  <c r="AG10"/>
  <c r="AH10" s="1"/>
  <c r="D12"/>
  <c r="E12" s="1"/>
  <c r="Y12"/>
  <c r="Z12" s="1"/>
  <c r="AG12"/>
  <c r="AH12" s="1"/>
  <c r="E11" l="1"/>
  <c r="G12"/>
</calcChain>
</file>

<file path=xl/sharedStrings.xml><?xml version="1.0" encoding="utf-8"?>
<sst xmlns="http://schemas.openxmlformats.org/spreadsheetml/2006/main" count="308" uniqueCount="181">
  <si>
    <t>Total</t>
  </si>
  <si>
    <t>DATE:</t>
  </si>
  <si>
    <t>INVOICE #</t>
  </si>
  <si>
    <t>QTY</t>
  </si>
  <si>
    <t>DESCRIPTION</t>
  </si>
  <si>
    <t>UNIT PRICE</t>
  </si>
  <si>
    <t>TOTAL</t>
  </si>
  <si>
    <t>If you have any questions concerning this invoice, please contact:</t>
  </si>
  <si>
    <t>Louis Yip, Tel: 07887 930 308</t>
    <phoneticPr fontId="0" type="noConversion"/>
  </si>
  <si>
    <t>THANK YOU FOR YOUR BUSINESS</t>
  </si>
  <si>
    <t>ITEM #</t>
    <phoneticPr fontId="6" type="noConversion"/>
  </si>
  <si>
    <t>Sub_Total</t>
    <phoneticPr fontId="6" type="noConversion"/>
  </si>
  <si>
    <r>
      <t xml:space="preserve">Make all cheques payable to </t>
    </r>
    <r>
      <rPr>
        <b/>
        <sz val="12"/>
        <rFont val="Arial"/>
        <family val="2"/>
      </rPr>
      <t>"CHI INTERNATIONAL LTD"</t>
    </r>
    <phoneticPr fontId="6" type="noConversion"/>
  </si>
  <si>
    <t>Delivery Address:</t>
    <phoneticPr fontId="6" type="noConversion"/>
  </si>
  <si>
    <t>Deposit</t>
    <phoneticPr fontId="6" type="noConversion"/>
  </si>
  <si>
    <t>Balance</t>
    <phoneticPr fontId="6" type="noConversion"/>
  </si>
  <si>
    <t>e-mail: info@chi-calendar.com</t>
    <phoneticPr fontId="0" type="noConversion"/>
  </si>
  <si>
    <t>Deposit paid when order confirmation. Balance paid in full within 30 days upon goods received.</t>
    <phoneticPr fontId="6" type="noConversion"/>
  </si>
  <si>
    <t xml:space="preserve"> </t>
  </si>
  <si>
    <t>Address:</t>
  </si>
  <si>
    <t>Post Code</t>
  </si>
  <si>
    <t>Invoice No.</t>
  </si>
  <si>
    <t>Company Name</t>
  </si>
  <si>
    <t>Area:</t>
  </si>
  <si>
    <t>Invoice Date</t>
  </si>
  <si>
    <t>Invoice Total:</t>
  </si>
  <si>
    <t>Paid:</t>
  </si>
  <si>
    <t>Balance:</t>
  </si>
  <si>
    <t>Contact:</t>
  </si>
  <si>
    <t>Tel:</t>
  </si>
  <si>
    <t>Item No.</t>
  </si>
  <si>
    <t>HS-01</t>
  </si>
  <si>
    <t>HS-02</t>
  </si>
  <si>
    <t>HS-03</t>
  </si>
  <si>
    <t>HS-04</t>
  </si>
  <si>
    <t>HS-05</t>
  </si>
  <si>
    <t>HS-06</t>
  </si>
  <si>
    <t>HS-08</t>
  </si>
  <si>
    <t>HS-09</t>
  </si>
  <si>
    <t>HS-11</t>
  </si>
  <si>
    <t>Descriptions:</t>
  </si>
  <si>
    <t>Art Painting Scroll Calendar</t>
  </si>
  <si>
    <t>H-303</t>
  </si>
  <si>
    <t>H-306</t>
  </si>
  <si>
    <t>Menu Scroll Calendar</t>
  </si>
  <si>
    <t>H-201</t>
  </si>
  <si>
    <t>H-202</t>
  </si>
  <si>
    <t>H-204</t>
  </si>
  <si>
    <t>H-210</t>
  </si>
  <si>
    <t>H88-16</t>
  </si>
  <si>
    <t>H88-7</t>
  </si>
  <si>
    <t>H88-3</t>
  </si>
  <si>
    <t>H88-81</t>
  </si>
  <si>
    <t>H88-68</t>
  </si>
  <si>
    <t>H88-9</t>
  </si>
  <si>
    <t>H99-92</t>
  </si>
  <si>
    <t>H99-422</t>
  </si>
  <si>
    <t>H99-822</t>
  </si>
  <si>
    <t>H99-436</t>
  </si>
  <si>
    <t>H99-836</t>
  </si>
  <si>
    <t>30" Cane Wallscroll</t>
  </si>
  <si>
    <t>迎春接福</t>
  </si>
  <si>
    <t>百福臨門</t>
  </si>
  <si>
    <t>財運享通</t>
  </si>
  <si>
    <t>如意吉祥</t>
  </si>
  <si>
    <t>Desktop Calendar</t>
  </si>
  <si>
    <t>Memo Desktop Calendar</t>
  </si>
  <si>
    <t>4K6 Wall Calendar</t>
  </si>
  <si>
    <t>8K6 Wall Calendar</t>
  </si>
  <si>
    <t>Customer number we are looking up</t>
  </si>
  <si>
    <t>Sequential number</t>
  </si>
  <si>
    <t>Determine whether there is anything in that lookup position</t>
  </si>
  <si>
    <t>Cumulative to determine the number of rows used</t>
  </si>
  <si>
    <t>Determine the row numbers in use</t>
  </si>
  <si>
    <t>Maximum row numbers used</t>
  </si>
  <si>
    <t>Number</t>
  </si>
  <si>
    <t>Contact</t>
  </si>
  <si>
    <t>Add 02:</t>
  </si>
  <si>
    <t>Add 03:</t>
  </si>
  <si>
    <t>Date</t>
  </si>
  <si>
    <t>VAT</t>
  </si>
  <si>
    <t>Paid</t>
  </si>
  <si>
    <t>Area</t>
  </si>
  <si>
    <t>Address</t>
  </si>
  <si>
    <t>Company Name:</t>
  </si>
  <si>
    <t>VAT No.: 904 4946 18</t>
  </si>
  <si>
    <t>Special Offer</t>
  </si>
  <si>
    <t>Deposit</t>
  </si>
  <si>
    <t>Approval:</t>
  </si>
  <si>
    <t>Post Code:</t>
  </si>
  <si>
    <t>Delivery Date:</t>
  </si>
  <si>
    <t>Delivery Method:</t>
  </si>
  <si>
    <t>Date of Arrival:</t>
  </si>
  <si>
    <t>No. Of Boxes:</t>
  </si>
  <si>
    <t>Mobile:</t>
  </si>
  <si>
    <t>H-213</t>
  </si>
  <si>
    <t>Qty.</t>
  </si>
  <si>
    <t>Total:</t>
  </si>
  <si>
    <t>Offer:</t>
  </si>
  <si>
    <t>CUSTOMER COPY</t>
  </si>
  <si>
    <t>HS-07</t>
  </si>
  <si>
    <t>HS-10</t>
  </si>
  <si>
    <t>HS-12</t>
  </si>
  <si>
    <t>H-301</t>
  </si>
  <si>
    <t>H-309</t>
  </si>
  <si>
    <t>H99-81</t>
  </si>
  <si>
    <t>H99-84</t>
  </si>
  <si>
    <t>H99-49</t>
  </si>
  <si>
    <t>H99-50</t>
  </si>
  <si>
    <t>M88-3</t>
  </si>
  <si>
    <t>富貴吉祥</t>
  </si>
  <si>
    <t>SPECIAL DISCOUNT</t>
  </si>
  <si>
    <t>Summary:</t>
  </si>
  <si>
    <t>Total =</t>
  </si>
  <si>
    <t>H-211</t>
  </si>
  <si>
    <t>VAT(20%)</t>
  </si>
  <si>
    <t>H-203</t>
  </si>
  <si>
    <t>H-209</t>
  </si>
  <si>
    <t>H-212</t>
  </si>
  <si>
    <t>H-230</t>
  </si>
  <si>
    <t>Tel</t>
  </si>
  <si>
    <t>Mobile</t>
  </si>
  <si>
    <t>D</t>
  </si>
  <si>
    <r>
      <t xml:space="preserve">VAT </t>
    </r>
    <r>
      <rPr>
        <sz val="8"/>
        <rFont val="Arial"/>
        <family val="2"/>
      </rPr>
      <t>(20%)</t>
    </r>
  </si>
  <si>
    <t>TODAY</t>
  </si>
  <si>
    <t>H99-74</t>
  </si>
  <si>
    <t>H88-25</t>
  </si>
  <si>
    <t>H88-82</t>
  </si>
  <si>
    <t>H99-91</t>
  </si>
  <si>
    <t>H88-80</t>
  </si>
  <si>
    <t>H99-93</t>
  </si>
  <si>
    <t>生意興隆</t>
  </si>
  <si>
    <t>金龍獻福</t>
  </si>
  <si>
    <t>龍年好運</t>
  </si>
  <si>
    <t>ACCOUNT COPY</t>
  </si>
  <si>
    <t>H99-828</t>
  </si>
  <si>
    <t>H99-428</t>
  </si>
  <si>
    <t>Mr Wong</t>
  </si>
  <si>
    <t>H99-47</t>
  </si>
  <si>
    <t>H-205</t>
  </si>
  <si>
    <t>H-228</t>
  </si>
  <si>
    <t>H-247</t>
  </si>
  <si>
    <t>Cheshire</t>
  </si>
  <si>
    <t>240 Catcote Road,</t>
  </si>
  <si>
    <t>Hartlepool,</t>
  </si>
  <si>
    <t>Cleveland</t>
  </si>
  <si>
    <t>TS25 3TN</t>
  </si>
  <si>
    <t>01429 273 796</t>
  </si>
  <si>
    <t>07765 200 145</t>
  </si>
  <si>
    <t>Ms Wong</t>
  </si>
  <si>
    <t>221 Chester Road,</t>
  </si>
  <si>
    <t>Helsby,</t>
  </si>
  <si>
    <t>WA6 0AD</t>
  </si>
  <si>
    <t>01928 726 688</t>
  </si>
  <si>
    <t>07828 830 571</t>
  </si>
  <si>
    <t>H-310</t>
  </si>
  <si>
    <t>H99-816</t>
  </si>
  <si>
    <t>H99-818</t>
  </si>
  <si>
    <t>H99-832</t>
  </si>
  <si>
    <t>H99-432</t>
  </si>
  <si>
    <t>金蛇獻福</t>
  </si>
  <si>
    <t>喜氣洋洋</t>
  </si>
  <si>
    <t>Printed:</t>
  </si>
  <si>
    <t>H-225</t>
  </si>
  <si>
    <t>Full House</t>
  </si>
  <si>
    <t>H-308</t>
  </si>
  <si>
    <t>H-217</t>
  </si>
  <si>
    <t>H-224</t>
  </si>
  <si>
    <t>H-226</t>
  </si>
  <si>
    <t>H-233</t>
  </si>
  <si>
    <t>H-244</t>
  </si>
  <si>
    <t>H-238</t>
  </si>
  <si>
    <t>H-239</t>
  </si>
  <si>
    <t>H-240</t>
  </si>
  <si>
    <t>H-243</t>
  </si>
  <si>
    <t>H-221</t>
  </si>
  <si>
    <t>H-250</t>
  </si>
  <si>
    <t>H-251</t>
  </si>
  <si>
    <t>H-255</t>
  </si>
  <si>
    <t>H-236</t>
  </si>
  <si>
    <t>Helsby's Wok</t>
  </si>
</sst>
</file>

<file path=xl/styles.xml><?xml version="1.0" encoding="utf-8"?>
<styleSheet xmlns="http://schemas.openxmlformats.org/spreadsheetml/2006/main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£&quot;#,##0.00_);[Red]\(&quot;£&quot;#,##0.00\)"/>
    <numFmt numFmtId="167" formatCode="&quot;$&quot;#,##0.00_);\(&quot;$&quot;#,##0.00\);;"/>
    <numFmt numFmtId="168" formatCode="#,##0.000"/>
    <numFmt numFmtId="169" formatCode="&quot;Yes&quot;;&quot;Yes&quot;;&quot;No&quot;"/>
    <numFmt numFmtId="170" formatCode="&quot;£&quot;#,##0.00"/>
    <numFmt numFmtId="171" formatCode="0.000"/>
    <numFmt numFmtId="172" formatCode="[$-409]d\-mmm\-yy;@"/>
    <numFmt numFmtId="173" formatCode="dd/mm/yyyy;@"/>
    <numFmt numFmtId="174" formatCode="[$-409]dd\-mmm\-yy;@"/>
    <numFmt numFmtId="175" formatCode="[$-409]d\-mmm;@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細明體"/>
      <family val="3"/>
      <charset val="136"/>
    </font>
    <font>
      <b/>
      <sz val="18"/>
      <name val="Swis721 BlkEx BT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華康儷宋"/>
      <family val="3"/>
      <charset val="136"/>
    </font>
    <font>
      <sz val="10"/>
      <name val="王漢宗特圓體繁"/>
      <family val="1"/>
      <charset val="136"/>
    </font>
    <font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8"/>
      <color rgb="FFFF0000"/>
      <name val="Arial"/>
      <family val="2"/>
    </font>
    <font>
      <b/>
      <i/>
      <sz val="18"/>
      <color rgb="FFFF0000"/>
      <name val="Arial"/>
      <family val="2"/>
    </font>
    <font>
      <i/>
      <sz val="10"/>
      <color rgb="FFFF0000"/>
      <name val="Arial"/>
      <family val="2"/>
    </font>
    <font>
      <i/>
      <sz val="12"/>
      <name val="Arial"/>
      <family val="2"/>
    </font>
    <font>
      <sz val="11"/>
      <color rgb="FF9C0006"/>
      <name val="Calibri"/>
      <family val="2"/>
      <scheme val="minor"/>
    </font>
    <font>
      <b/>
      <i/>
      <sz val="10"/>
      <color rgb="FFFF0000"/>
      <name val="Arial Black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172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2" borderId="0"/>
    <xf numFmtId="172" fontId="22" fillId="5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224">
    <xf numFmtId="172" fontId="0" fillId="0" borderId="0" xfId="0"/>
    <xf numFmtId="172" fontId="4" fillId="0" borderId="0" xfId="0" applyFont="1"/>
    <xf numFmtId="172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72" fontId="0" fillId="0" borderId="0" xfId="0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166" fontId="4" fillId="3" borderId="3" xfId="0" applyNumberFormat="1" applyFont="1" applyFill="1" applyBorder="1" applyAlignment="1">
      <alignment vertical="center"/>
    </xf>
    <xf numFmtId="172" fontId="0" fillId="0" borderId="0" xfId="0" applyBorder="1" applyAlignment="1">
      <alignment horizontal="left" vertical="center"/>
    </xf>
    <xf numFmtId="172" fontId="0" fillId="0" borderId="0" xfId="0" applyAlignment="1">
      <alignment horizontal="right" vertical="center"/>
    </xf>
    <xf numFmtId="172" fontId="4" fillId="0" borderId="0" xfId="0" applyFont="1" applyBorder="1" applyAlignment="1">
      <alignment horizontal="right" vertical="center"/>
    </xf>
    <xf numFmtId="166" fontId="4" fillId="3" borderId="5" xfId="0" applyNumberFormat="1" applyFont="1" applyFill="1" applyBorder="1" applyAlignment="1">
      <alignment vertical="center"/>
    </xf>
    <xf numFmtId="172" fontId="0" fillId="0" borderId="0" xfId="0" applyAlignment="1"/>
    <xf numFmtId="167" fontId="0" fillId="0" borderId="0" xfId="0" applyNumberFormat="1" applyAlignment="1">
      <alignment vertical="center"/>
    </xf>
    <xf numFmtId="172" fontId="7" fillId="0" borderId="0" xfId="0" applyFont="1" applyAlignment="1"/>
    <xf numFmtId="172" fontId="3" fillId="0" borderId="0" xfId="0" applyFont="1" applyAlignment="1"/>
    <xf numFmtId="172" fontId="0" fillId="0" borderId="2" xfId="0" applyBorder="1" applyAlignment="1">
      <alignment horizontal="center" vertical="center"/>
    </xf>
    <xf numFmtId="172" fontId="0" fillId="0" borderId="0" xfId="0" quotePrefix="1" applyAlignment="1"/>
    <xf numFmtId="172" fontId="8" fillId="0" borderId="0" xfId="0" applyFont="1"/>
    <xf numFmtId="172" fontId="0" fillId="0" borderId="0" xfId="0" quotePrefix="1"/>
    <xf numFmtId="168" fontId="0" fillId="0" borderId="3" xfId="2" applyNumberFormat="1" applyFont="1" applyBorder="1" applyAlignment="1">
      <alignment vertical="center"/>
    </xf>
    <xf numFmtId="172" fontId="3" fillId="0" borderId="0" xfId="0" applyFont="1" applyFill="1" applyBorder="1" applyAlignment="1">
      <alignment horizontal="left"/>
    </xf>
    <xf numFmtId="172" fontId="3" fillId="0" borderId="0" xfId="0" applyFont="1" applyFill="1" applyBorder="1" applyAlignment="1">
      <alignment horizontal="left" vertical="center"/>
    </xf>
    <xf numFmtId="172" fontId="0" fillId="0" borderId="3" xfId="0" applyBorder="1" applyAlignment="1">
      <alignment horizontal="center" vertical="center"/>
    </xf>
    <xf numFmtId="172" fontId="0" fillId="0" borderId="4" xfId="0" applyBorder="1" applyAlignment="1">
      <alignment horizontal="center" vertical="center"/>
    </xf>
    <xf numFmtId="168" fontId="0" fillId="0" borderId="4" xfId="2" applyNumberFormat="1" applyFont="1" applyBorder="1" applyAlignment="1">
      <alignment vertical="center"/>
    </xf>
    <xf numFmtId="166" fontId="10" fillId="3" borderId="5" xfId="0" applyNumberFormat="1" applyFont="1" applyFill="1" applyBorder="1" applyAlignment="1">
      <alignment vertical="center"/>
    </xf>
    <xf numFmtId="2" fontId="0" fillId="0" borderId="0" xfId="0" applyNumberFormat="1"/>
    <xf numFmtId="166" fontId="0" fillId="0" borderId="0" xfId="0" applyNumberFormat="1"/>
    <xf numFmtId="172" fontId="0" fillId="0" borderId="0" xfId="0" applyFill="1" applyBorder="1" applyAlignment="1">
      <alignment horizontal="right"/>
    </xf>
    <xf numFmtId="172" fontId="5" fillId="0" borderId="0" xfId="0" applyFont="1" applyFill="1" applyBorder="1"/>
    <xf numFmtId="172" fontId="0" fillId="0" borderId="0" xfId="0" applyFill="1"/>
    <xf numFmtId="172" fontId="0" fillId="0" borderId="0" xfId="0" applyFill="1" applyBorder="1"/>
    <xf numFmtId="172" fontId="0" fillId="0" borderId="6" xfId="0" applyBorder="1"/>
    <xf numFmtId="172" fontId="0" fillId="0" borderId="7" xfId="0" applyBorder="1"/>
    <xf numFmtId="172" fontId="0" fillId="0" borderId="8" xfId="0" applyBorder="1"/>
    <xf numFmtId="172" fontId="0" fillId="0" borderId="0" xfId="0" applyBorder="1"/>
    <xf numFmtId="172" fontId="0" fillId="0" borderId="9" xfId="0" applyBorder="1"/>
    <xf numFmtId="172" fontId="0" fillId="0" borderId="10" xfId="0" applyBorder="1"/>
    <xf numFmtId="172" fontId="0" fillId="0" borderId="11" xfId="0" applyBorder="1"/>
    <xf numFmtId="172" fontId="0" fillId="0" borderId="12" xfId="0" applyBorder="1"/>
    <xf numFmtId="172" fontId="0" fillId="0" borderId="13" xfId="0" applyBorder="1"/>
    <xf numFmtId="172" fontId="0" fillId="0" borderId="14" xfId="0" applyBorder="1"/>
    <xf numFmtId="172" fontId="0" fillId="0" borderId="2" xfId="0" applyBorder="1"/>
    <xf numFmtId="172" fontId="0" fillId="0" borderId="3" xfId="0" applyBorder="1"/>
    <xf numFmtId="172" fontId="0" fillId="0" borderId="10" xfId="0" applyBorder="1" applyAlignment="1">
      <alignment horizontal="right"/>
    </xf>
    <xf numFmtId="172" fontId="0" fillId="0" borderId="4" xfId="0" applyBorder="1"/>
    <xf numFmtId="172" fontId="0" fillId="0" borderId="1" xfId="0" applyBorder="1"/>
    <xf numFmtId="172" fontId="3" fillId="0" borderId="2" xfId="1" applyNumberFormat="1" applyBorder="1"/>
    <xf numFmtId="172" fontId="0" fillId="0" borderId="15" xfId="0" applyBorder="1"/>
    <xf numFmtId="172" fontId="3" fillId="0" borderId="3" xfId="1" applyNumberFormat="1" applyBorder="1"/>
    <xf numFmtId="172" fontId="3" fillId="0" borderId="4" xfId="1" applyNumberFormat="1" applyBorder="1"/>
    <xf numFmtId="172" fontId="0" fillId="0" borderId="13" xfId="0" applyBorder="1" applyAlignment="1">
      <alignment horizontal="left"/>
    </xf>
    <xf numFmtId="14" fontId="0" fillId="0" borderId="6" xfId="0" applyNumberFormat="1" applyBorder="1"/>
    <xf numFmtId="172" fontId="14" fillId="0" borderId="0" xfId="0" applyFont="1" applyFill="1" applyBorder="1"/>
    <xf numFmtId="172" fontId="0" fillId="0" borderId="0" xfId="0" quotePrefix="1" applyBorder="1" applyAlignment="1"/>
    <xf numFmtId="172" fontId="0" fillId="0" borderId="0" xfId="0" applyBorder="1" applyAlignment="1"/>
    <xf numFmtId="172" fontId="0" fillId="0" borderId="16" xfId="0" applyFill="1" applyBorder="1"/>
    <xf numFmtId="172" fontId="0" fillId="0" borderId="17" xfId="0" applyFill="1" applyBorder="1" applyAlignment="1">
      <alignment horizontal="right"/>
    </xf>
    <xf numFmtId="172" fontId="5" fillId="0" borderId="17" xfId="0" applyFont="1" applyFill="1" applyBorder="1"/>
    <xf numFmtId="172" fontId="0" fillId="0" borderId="17" xfId="0" applyBorder="1"/>
    <xf numFmtId="172" fontId="0" fillId="0" borderId="18" xfId="0" applyBorder="1"/>
    <xf numFmtId="172" fontId="0" fillId="0" borderId="19" xfId="0" applyFill="1" applyBorder="1"/>
    <xf numFmtId="172" fontId="0" fillId="0" borderId="20" xfId="0" applyBorder="1"/>
    <xf numFmtId="49" fontId="0" fillId="0" borderId="20" xfId="0" applyNumberFormat="1" applyBorder="1"/>
    <xf numFmtId="172" fontId="0" fillId="0" borderId="21" xfId="0" applyFill="1" applyBorder="1"/>
    <xf numFmtId="172" fontId="0" fillId="0" borderId="22" xfId="0" applyFill="1" applyBorder="1" applyAlignment="1">
      <alignment horizontal="right"/>
    </xf>
    <xf numFmtId="172" fontId="14" fillId="0" borderId="22" xfId="0" applyFont="1" applyFill="1" applyBorder="1"/>
    <xf numFmtId="172" fontId="0" fillId="0" borderId="22" xfId="0" applyBorder="1" applyAlignment="1">
      <alignment vertical="center"/>
    </xf>
    <xf numFmtId="172" fontId="0" fillId="0" borderId="23" xfId="0" applyBorder="1" applyAlignment="1">
      <alignment vertical="center"/>
    </xf>
    <xf numFmtId="172" fontId="15" fillId="0" borderId="0" xfId="0" applyFont="1" applyBorder="1" applyAlignment="1">
      <alignment horizontal="left" vertical="center"/>
    </xf>
    <xf numFmtId="172" fontId="10" fillId="0" borderId="0" xfId="0" applyFont="1" applyAlignment="1">
      <alignment vertical="center"/>
    </xf>
    <xf numFmtId="172" fontId="10" fillId="0" borderId="0" xfId="0" applyFont="1"/>
    <xf numFmtId="172" fontId="12" fillId="0" borderId="0" xfId="0" applyFont="1" applyBorder="1" applyAlignment="1">
      <alignment vertical="center"/>
    </xf>
    <xf numFmtId="171" fontId="0" fillId="0" borderId="0" xfId="0" applyNumberFormat="1"/>
    <xf numFmtId="171" fontId="0" fillId="0" borderId="0" xfId="0" applyNumberFormat="1" applyAlignment="1">
      <alignment vertical="center"/>
    </xf>
    <xf numFmtId="10" fontId="0" fillId="0" borderId="0" xfId="0" applyNumberFormat="1"/>
    <xf numFmtId="172" fontId="0" fillId="0" borderId="0" xfId="0" applyAlignment="1"/>
    <xf numFmtId="172" fontId="18" fillId="2" borderId="0" xfId="3" applyFont="1" applyAlignment="1">
      <alignment horizontal="center" vertical="center"/>
    </xf>
    <xf numFmtId="172" fontId="0" fillId="0" borderId="0" xfId="0" applyFont="1" applyFill="1"/>
    <xf numFmtId="165" fontId="9" fillId="0" borderId="0" xfId="0" applyNumberFormat="1" applyFont="1" applyBorder="1" applyAlignment="1">
      <alignment vertical="center" wrapText="1"/>
    </xf>
    <xf numFmtId="172" fontId="0" fillId="0" borderId="0" xfId="0" quotePrefix="1" applyBorder="1" applyAlignment="1">
      <alignment horizontal="right" vertical="center"/>
    </xf>
    <xf numFmtId="171" fontId="0" fillId="0" borderId="0" xfId="0" applyNumberFormat="1" applyAlignment="1" applyProtection="1">
      <alignment vertical="center"/>
      <protection locked="0"/>
    </xf>
    <xf numFmtId="172" fontId="0" fillId="0" borderId="4" xfId="0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172" fontId="0" fillId="0" borderId="2" xfId="0" applyBorder="1" applyAlignment="1" applyProtection="1">
      <alignment horizontal="center" vertical="center"/>
      <protection locked="0"/>
    </xf>
    <xf numFmtId="172" fontId="0" fillId="0" borderId="3" xfId="0" applyBorder="1" applyAlignment="1" applyProtection="1">
      <alignment horizontal="center" vertical="center"/>
      <protection locked="0"/>
    </xf>
    <xf numFmtId="170" fontId="19" fillId="0" borderId="0" xfId="0" applyNumberFormat="1" applyFont="1"/>
    <xf numFmtId="172" fontId="0" fillId="0" borderId="0" xfId="0"/>
    <xf numFmtId="172" fontId="20" fillId="0" borderId="0" xfId="0" applyFont="1"/>
    <xf numFmtId="172" fontId="21" fillId="0" borderId="18" xfId="0" applyFont="1" applyFill="1" applyBorder="1" applyAlignment="1">
      <alignment horizontal="center"/>
    </xf>
    <xf numFmtId="166" fontId="4" fillId="3" borderId="5" xfId="0" applyNumberFormat="1" applyFont="1" applyFill="1" applyBorder="1" applyAlignment="1" applyProtection="1">
      <alignment vertical="center"/>
    </xf>
    <xf numFmtId="172" fontId="0" fillId="0" borderId="0" xfId="0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vertical="center" wrapText="1"/>
      <protection locked="0"/>
    </xf>
    <xf numFmtId="172" fontId="21" fillId="0" borderId="20" xfId="0" applyFont="1" applyFill="1" applyBorder="1" applyAlignment="1">
      <alignment horizontal="center"/>
    </xf>
    <xf numFmtId="172" fontId="0" fillId="0" borderId="0" xfId="0" applyFont="1" applyFill="1" applyProtection="1">
      <protection locked="0"/>
    </xf>
    <xf numFmtId="172" fontId="4" fillId="0" borderId="0" xfId="0" applyFont="1" applyFill="1" applyAlignment="1" applyProtection="1">
      <alignment horizontal="center"/>
      <protection locked="0"/>
    </xf>
    <xf numFmtId="172" fontId="21" fillId="0" borderId="23" xfId="0" applyFont="1" applyFill="1" applyBorder="1" applyAlignment="1">
      <alignment horizontal="center"/>
    </xf>
    <xf numFmtId="169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Protection="1">
      <protection locked="0"/>
    </xf>
    <xf numFmtId="0" fontId="0" fillId="0" borderId="0" xfId="0" quotePrefix="1" applyNumberFormat="1" applyFont="1" applyFill="1" applyProtection="1">
      <protection locked="0"/>
    </xf>
    <xf numFmtId="0" fontId="13" fillId="4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172" fontId="0" fillId="0" borderId="0" xfId="0" applyAlignment="1"/>
    <xf numFmtId="2" fontId="0" fillId="0" borderId="0" xfId="2" applyNumberFormat="1" applyFont="1" applyFill="1" applyBorder="1" applyAlignment="1" applyProtection="1"/>
    <xf numFmtId="172" fontId="12" fillId="0" borderId="3" xfId="0" applyFont="1" applyBorder="1" applyAlignment="1">
      <alignment horizontal="center" vertical="center"/>
    </xf>
    <xf numFmtId="172" fontId="12" fillId="0" borderId="4" xfId="0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65" fontId="23" fillId="0" borderId="0" xfId="0" applyNumberFormat="1" applyFont="1" applyBorder="1" applyAlignment="1">
      <alignment horizontal="right" vertical="center"/>
    </xf>
    <xf numFmtId="166" fontId="4" fillId="3" borderId="1" xfId="0" applyNumberFormat="1" applyFont="1" applyFill="1" applyBorder="1" applyAlignment="1" applyProtection="1">
      <alignment vertical="center"/>
    </xf>
    <xf numFmtId="166" fontId="4" fillId="3" borderId="3" xfId="0" applyNumberFormat="1" applyFont="1" applyFill="1" applyBorder="1" applyAlignment="1" applyProtection="1">
      <alignment vertical="center"/>
    </xf>
    <xf numFmtId="166" fontId="10" fillId="3" borderId="5" xfId="0" applyNumberFormat="1" applyFont="1" applyFill="1" applyBorder="1" applyAlignment="1" applyProtection="1">
      <alignment vertical="center"/>
    </xf>
    <xf numFmtId="166" fontId="4" fillId="3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/>
    </xf>
    <xf numFmtId="172" fontId="12" fillId="0" borderId="2" xfId="0" applyFont="1" applyBorder="1" applyAlignment="1">
      <alignment horizontal="center" vertical="center"/>
    </xf>
    <xf numFmtId="168" fontId="0" fillId="0" borderId="2" xfId="2" applyNumberFormat="1" applyFont="1" applyBorder="1" applyAlignment="1">
      <alignment vertical="center"/>
    </xf>
    <xf numFmtId="172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Font="1" applyFill="1" applyBorder="1" applyAlignment="1" applyProtection="1">
      <alignment horizontal="left"/>
    </xf>
    <xf numFmtId="173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Font="1" applyFill="1" applyBorder="1" applyAlignment="1">
      <alignment horizontal="left"/>
    </xf>
    <xf numFmtId="172" fontId="17" fillId="0" borderId="0" xfId="0" applyFont="1" applyFill="1" applyBorder="1" applyAlignment="1" applyProtection="1">
      <alignment horizontal="center"/>
      <protection locked="0"/>
    </xf>
    <xf numFmtId="172" fontId="0" fillId="0" borderId="0" xfId="0" applyFont="1" applyFill="1" applyBorder="1" applyAlignment="1">
      <alignment horizontal="left"/>
    </xf>
    <xf numFmtId="173" fontId="0" fillId="0" borderId="0" xfId="0" applyNumberFormat="1" applyFont="1" applyFill="1" applyProtection="1">
      <protection locked="0"/>
    </xf>
    <xf numFmtId="170" fontId="0" fillId="0" borderId="0" xfId="0" applyNumberFormat="1" applyFont="1" applyFill="1" applyProtection="1">
      <protection locked="0"/>
    </xf>
    <xf numFmtId="170" fontId="0" fillId="0" borderId="0" xfId="0" applyNumberFormat="1" applyFont="1" applyFill="1"/>
    <xf numFmtId="16" fontId="0" fillId="0" borderId="0" xfId="0" applyNumberFormat="1" applyFont="1" applyFill="1" applyProtection="1">
      <protection locked="0"/>
    </xf>
    <xf numFmtId="169" fontId="0" fillId="0" borderId="0" xfId="0" applyNumberFormat="1" applyFont="1" applyFill="1" applyProtection="1">
      <protection locked="0"/>
    </xf>
    <xf numFmtId="173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Protection="1"/>
    <xf numFmtId="2" fontId="0" fillId="0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/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>
      <alignment horizontal="left"/>
    </xf>
    <xf numFmtId="0" fontId="12" fillId="0" borderId="3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175" fontId="4" fillId="0" borderId="0" xfId="0" applyNumberFormat="1" applyFont="1" applyFill="1" applyBorder="1" applyAlignment="1" applyProtection="1">
      <alignment horizontal="right"/>
      <protection locked="0"/>
    </xf>
    <xf numFmtId="175" fontId="0" fillId="0" borderId="0" xfId="0" applyNumberFormat="1" applyFont="1" applyFill="1" applyProtection="1">
      <protection locked="0"/>
    </xf>
    <xf numFmtId="0" fontId="14" fillId="0" borderId="0" xfId="0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0" fontId="14" fillId="0" borderId="0" xfId="0" applyNumberFormat="1" applyFont="1" applyFill="1" applyBorder="1" applyProtection="1">
      <protection locked="0"/>
    </xf>
    <xf numFmtId="173" fontId="14" fillId="0" borderId="0" xfId="0" applyNumberFormat="1" applyFont="1" applyFill="1" applyProtection="1">
      <protection locked="0"/>
    </xf>
    <xf numFmtId="170" fontId="14" fillId="0" borderId="0" xfId="0" applyNumberFormat="1" applyFont="1" applyFill="1" applyProtection="1">
      <protection locked="0"/>
    </xf>
    <xf numFmtId="170" fontId="14" fillId="0" borderId="0" xfId="0" applyNumberFormat="1" applyFont="1" applyFill="1"/>
    <xf numFmtId="175" fontId="14" fillId="0" borderId="0" xfId="0" applyNumberFormat="1" applyFont="1" applyFill="1" applyProtection="1">
      <protection locked="0"/>
    </xf>
    <xf numFmtId="169" fontId="14" fillId="0" borderId="0" xfId="0" applyNumberFormat="1" applyFont="1" applyFill="1" applyProtection="1">
      <protection locked="0"/>
    </xf>
    <xf numFmtId="0" fontId="24" fillId="0" borderId="0" xfId="0" applyNumberFormat="1" applyFont="1" applyFill="1" applyProtection="1">
      <protection locked="0"/>
    </xf>
    <xf numFmtId="0" fontId="25" fillId="0" borderId="0" xfId="0" applyNumberFormat="1" applyFont="1" applyFill="1" applyProtection="1">
      <protection locked="0"/>
    </xf>
    <xf numFmtId="0" fontId="14" fillId="0" borderId="0" xfId="0" quotePrefix="1" applyNumberFormat="1" applyFont="1" applyFill="1" applyProtection="1">
      <protection locked="0"/>
    </xf>
    <xf numFmtId="172" fontId="14" fillId="0" borderId="0" xfId="0" applyFont="1" applyFill="1" applyProtection="1">
      <protection locked="0"/>
    </xf>
    <xf numFmtId="2" fontId="14" fillId="0" borderId="0" xfId="2" applyNumberFormat="1" applyFont="1" applyFill="1" applyBorder="1" applyAlignment="1" applyProtection="1"/>
    <xf numFmtId="2" fontId="14" fillId="0" borderId="0" xfId="0" applyNumberFormat="1" applyFont="1" applyFill="1" applyProtection="1"/>
    <xf numFmtId="2" fontId="14" fillId="0" borderId="0" xfId="0" applyNumberFormat="1" applyFont="1" applyFill="1" applyProtection="1">
      <protection locked="0"/>
    </xf>
    <xf numFmtId="0" fontId="14" fillId="0" borderId="0" xfId="0" applyNumberFormat="1" applyFont="1" applyFill="1" applyAlignment="1" applyProtection="1">
      <alignment wrapText="1"/>
      <protection locked="0"/>
    </xf>
    <xf numFmtId="170" fontId="25" fillId="0" borderId="0" xfId="0" applyNumberFormat="1" applyFont="1" applyFill="1"/>
    <xf numFmtId="0" fontId="14" fillId="0" borderId="0" xfId="4" applyNumberFormat="1" applyFont="1" applyFill="1" applyProtection="1">
      <protection locked="0"/>
    </xf>
    <xf numFmtId="175" fontId="14" fillId="0" borderId="0" xfId="0" applyNumberFormat="1" applyFont="1" applyFill="1"/>
    <xf numFmtId="170" fontId="0" fillId="0" borderId="0" xfId="0" applyNumberFormat="1" applyFont="1" applyFill="1" applyBorder="1" applyAlignment="1" applyProtection="1">
      <alignment horizontal="left"/>
    </xf>
    <xf numFmtId="170" fontId="26" fillId="0" borderId="0" xfId="0" applyNumberFormat="1" applyFont="1" applyFill="1"/>
    <xf numFmtId="170" fontId="26" fillId="0" borderId="0" xfId="0" applyNumberFormat="1" applyFont="1" applyFill="1" applyProtection="1"/>
    <xf numFmtId="173" fontId="14" fillId="0" borderId="0" xfId="0" applyNumberFormat="1" applyFont="1" applyFill="1" applyBorder="1" applyAlignment="1">
      <alignment horizontal="left"/>
    </xf>
    <xf numFmtId="172" fontId="14" fillId="0" borderId="0" xfId="0" applyFont="1" applyFill="1"/>
    <xf numFmtId="0" fontId="5" fillId="0" borderId="0" xfId="0" applyNumberFormat="1" applyFont="1" applyFill="1"/>
    <xf numFmtId="0" fontId="14" fillId="0" borderId="0" xfId="0" applyNumberFormat="1" applyFont="1" applyFill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14" fillId="0" borderId="0" xfId="3" applyNumberFormat="1" applyFont="1" applyFill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172" fontId="0" fillId="0" borderId="0" xfId="0" applyFill="1" applyProtection="1">
      <protection locked="0"/>
    </xf>
    <xf numFmtId="2" fontId="25" fillId="0" borderId="0" xfId="2" applyNumberFormat="1" applyFont="1" applyFill="1" applyBorder="1" applyAlignment="1" applyProtection="1"/>
    <xf numFmtId="2" fontId="25" fillId="0" borderId="0" xfId="0" applyNumberFormat="1" applyFont="1" applyFill="1" applyProtection="1"/>
    <xf numFmtId="0" fontId="4" fillId="0" borderId="0" xfId="0" applyNumberFormat="1" applyFont="1" applyFill="1"/>
    <xf numFmtId="170" fontId="17" fillId="0" borderId="0" xfId="0" applyNumberFormat="1" applyFont="1" applyFill="1" applyAlignment="1" applyProtection="1"/>
    <xf numFmtId="170" fontId="17" fillId="0" borderId="0" xfId="0" applyNumberFormat="1" applyFont="1" applyFill="1" applyProtection="1"/>
    <xf numFmtId="170" fontId="17" fillId="0" borderId="0" xfId="0" applyNumberFormat="1" applyFont="1" applyFill="1" applyProtection="1">
      <protection locked="0"/>
    </xf>
    <xf numFmtId="2" fontId="0" fillId="0" borderId="0" xfId="0" applyNumberFormat="1" applyFont="1" applyFill="1"/>
    <xf numFmtId="172" fontId="11" fillId="0" borderId="0" xfId="0" applyFont="1" applyFill="1"/>
    <xf numFmtId="1" fontId="0" fillId="0" borderId="0" xfId="0" applyNumberFormat="1" applyFont="1" applyFill="1"/>
    <xf numFmtId="172" fontId="0" fillId="0" borderId="0" xfId="0" applyFill="1"/>
    <xf numFmtId="172" fontId="0" fillId="0" borderId="0" xfId="0" applyFont="1" applyFill="1"/>
    <xf numFmtId="0" fontId="0" fillId="0" borderId="0" xfId="0" applyNumberFormat="1" applyFont="1" applyFill="1"/>
    <xf numFmtId="0" fontId="14" fillId="0" borderId="0" xfId="0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2" fontId="14" fillId="0" borderId="0" xfId="2" applyNumberFormat="1" applyFont="1" applyBorder="1" applyAlignment="1" applyProtection="1"/>
    <xf numFmtId="0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72" fontId="0" fillId="6" borderId="0" xfId="0" applyFont="1" applyFill="1"/>
    <xf numFmtId="172" fontId="0" fillId="7" borderId="0" xfId="0" applyFont="1" applyFill="1"/>
    <xf numFmtId="2" fontId="0" fillId="7" borderId="0" xfId="0" applyNumberFormat="1" applyFont="1" applyFill="1"/>
    <xf numFmtId="1" fontId="4" fillId="7" borderId="0" xfId="0" applyNumberFormat="1" applyFont="1" applyFill="1" applyAlignment="1">
      <alignment horizontal="center"/>
    </xf>
    <xf numFmtId="0" fontId="0" fillId="7" borderId="0" xfId="0" applyNumberFormat="1" applyFont="1" applyFill="1" applyAlignment="1">
      <alignment horizontal="center"/>
    </xf>
    <xf numFmtId="1" fontId="0" fillId="7" borderId="0" xfId="0" applyNumberFormat="1" applyFont="1" applyFill="1"/>
    <xf numFmtId="0" fontId="0" fillId="7" borderId="0" xfId="0" applyNumberFormat="1" applyFont="1" applyFill="1"/>
    <xf numFmtId="172" fontId="11" fillId="7" borderId="0" xfId="0" applyFont="1" applyFill="1"/>
    <xf numFmtId="172" fontId="0" fillId="7" borderId="0" xfId="0" applyFill="1"/>
    <xf numFmtId="2" fontId="14" fillId="0" borderId="0" xfId="2" applyNumberFormat="1" applyFont="1" applyBorder="1" applyAlignment="1" applyProtection="1"/>
    <xf numFmtId="0" fontId="14" fillId="0" borderId="0" xfId="0" applyNumberFormat="1" applyFont="1" applyFill="1" applyAlignment="1" applyProtection="1">
      <alignment horizontal="right"/>
      <protection locked="0"/>
    </xf>
    <xf numFmtId="2" fontId="14" fillId="0" borderId="0" xfId="0" applyNumberFormat="1" applyFont="1" applyFill="1" applyProtection="1"/>
    <xf numFmtId="170" fontId="26" fillId="0" borderId="0" xfId="0" applyNumberFormat="1" applyFont="1" applyFill="1" applyProtection="1"/>
    <xf numFmtId="172" fontId="16" fillId="0" borderId="0" xfId="0" applyFont="1" applyAlignment="1">
      <alignment horizontal="left" vertical="center"/>
    </xf>
    <xf numFmtId="174" fontId="0" fillId="0" borderId="0" xfId="0" applyNumberForma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72" fontId="0" fillId="0" borderId="0" xfId="0" applyAlignment="1"/>
    <xf numFmtId="165" fontId="9" fillId="0" borderId="0" xfId="0" applyNumberFormat="1" applyFont="1" applyBorder="1" applyAlignment="1">
      <alignment horizontal="center" vertical="center" wrapText="1"/>
    </xf>
    <xf numFmtId="172" fontId="17" fillId="0" borderId="0" xfId="0" applyFont="1" applyAlignment="1">
      <alignment horizontal="right" vertical="center"/>
    </xf>
    <xf numFmtId="172" fontId="17" fillId="0" borderId="24" xfId="0" applyFont="1" applyBorder="1" applyAlignment="1">
      <alignment horizontal="right" vertical="center"/>
    </xf>
    <xf numFmtId="1" fontId="0" fillId="3" borderId="1" xfId="0" applyNumberFormat="1" applyFill="1" applyBorder="1"/>
  </cellXfs>
  <cellStyles count="9">
    <cellStyle name="Bad" xfId="4" builtinId="27"/>
    <cellStyle name="Comma" xfId="1" builtinId="3"/>
    <cellStyle name="Currency" xfId="2" builtinId="4"/>
    <cellStyle name="Normal" xfId="0" builtinId="0"/>
    <cellStyle name="Normal 2" xfId="5"/>
    <cellStyle name="Normal 2 2" xfId="6"/>
    <cellStyle name="Normal 2 3" xfId="7"/>
    <cellStyle name="Normal 2 4" xfId="8"/>
    <cellStyle name="YELLOW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342900</xdr:colOff>
      <xdr:row>0</xdr:row>
      <xdr:rowOff>38100</xdr:rowOff>
    </xdr:from>
    <xdr:to>
      <xdr:col>8</xdr:col>
      <xdr:colOff>152400</xdr:colOff>
      <xdr:row>3</xdr:row>
      <xdr:rowOff>38100</xdr:rowOff>
    </xdr:to>
    <xdr:pic>
      <xdr:nvPicPr>
        <xdr:cNvPr id="1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0"/>
          <a:ext cx="6543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21</xdr:col>
      <xdr:colOff>292093</xdr:colOff>
      <xdr:row>0</xdr:row>
      <xdr:rowOff>38100</xdr:rowOff>
    </xdr:from>
    <xdr:to>
      <xdr:col>29</xdr:col>
      <xdr:colOff>101593</xdr:colOff>
      <xdr:row>3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94493" y="38100"/>
          <a:ext cx="6543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29</xdr:col>
      <xdr:colOff>266700</xdr:colOff>
      <xdr:row>0</xdr:row>
      <xdr:rowOff>34926</xdr:rowOff>
    </xdr:from>
    <xdr:to>
      <xdr:col>37</xdr:col>
      <xdr:colOff>76200</xdr:colOff>
      <xdr:row>3</xdr:row>
      <xdr:rowOff>34926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03275" y="34926"/>
          <a:ext cx="6543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EGIST~1\LOCALS~1\Temp\Temporary%20Directory%201%20for%20invoice.zip\invoi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or"/>
      <sheetName val="Description"/>
      <sheetName val="Invoice"/>
      <sheetName val="Customers"/>
      <sheetName val="Stock"/>
      <sheetName val="Shipping_Charges"/>
      <sheetName val="VLOOKUP_An_Explanation"/>
    </sheetNames>
    <sheetDataSet>
      <sheetData sheetId="0"/>
      <sheetData sheetId="1"/>
      <sheetData sheetId="2"/>
      <sheetData sheetId="3">
        <row r="1">
          <cell r="A1" t="str">
            <v>Number</v>
          </cell>
          <cell r="B1" t="str">
            <v>Name</v>
          </cell>
          <cell r="C1" t="str">
            <v>Contact</v>
          </cell>
          <cell r="D1" t="str">
            <v>Add1</v>
          </cell>
          <cell r="E1" t="str">
            <v>Add2</v>
          </cell>
          <cell r="F1" t="str">
            <v>Add3</v>
          </cell>
          <cell r="G1" t="str">
            <v>Town</v>
          </cell>
          <cell r="H1" t="str">
            <v>County</v>
          </cell>
          <cell r="I1" t="str">
            <v>Country</v>
          </cell>
          <cell r="J1" t="str">
            <v>PostCode</v>
          </cell>
          <cell r="K1" t="str">
            <v>EMail</v>
          </cell>
          <cell r="L1" t="str">
            <v>Web Site</v>
          </cell>
          <cell r="M1" t="str">
            <v>TelNo</v>
          </cell>
          <cell r="N1" t="str">
            <v>FaxNo</v>
          </cell>
        </row>
        <row r="2">
          <cell r="A2" t="str">
            <v>A12345</v>
          </cell>
          <cell r="B2" t="str">
            <v>Aaron TV Productions</v>
          </cell>
          <cell r="C2" t="str">
            <v>S. P. Elling</v>
          </cell>
          <cell r="D2" t="str">
            <v>1234 The Drive</v>
          </cell>
          <cell r="E2" t="str">
            <v>Long Island</v>
          </cell>
          <cell r="G2" t="str">
            <v>Hollywood</v>
          </cell>
          <cell r="H2" t="str">
            <v>Orange</v>
          </cell>
          <cell r="J2" t="str">
            <v>AB12 3CD</v>
          </cell>
          <cell r="M2" t="str">
            <v>01234 987654</v>
          </cell>
          <cell r="N2" t="str">
            <v>01234 987653</v>
          </cell>
        </row>
        <row r="3">
          <cell r="A3" t="str">
            <v>B12345</v>
          </cell>
          <cell r="B3" t="str">
            <v>Byg Software Limited</v>
          </cell>
          <cell r="C3" t="str">
            <v>Andy Wiggins</v>
          </cell>
          <cell r="D3" t="str">
            <v>The New Byg House</v>
          </cell>
          <cell r="E3" t="str">
            <v>29 Redstone Hill</v>
          </cell>
          <cell r="G3" t="str">
            <v>Redhill</v>
          </cell>
          <cell r="H3" t="str">
            <v>Surrey</v>
          </cell>
          <cell r="I3" t="str">
            <v>UK</v>
          </cell>
          <cell r="J3" t="str">
            <v>RH1 4AW</v>
          </cell>
          <cell r="K3" t="str">
            <v>bygwyg@bygsoftware.com</v>
          </cell>
          <cell r="L3" t="str">
            <v>http://www.bygsoftware.com</v>
          </cell>
        </row>
        <row r="4">
          <cell r="A4" t="str">
            <v>C12345</v>
          </cell>
          <cell r="B4" t="str">
            <v>Computer Goodies Inc.</v>
          </cell>
          <cell r="C4" t="str">
            <v>Zorba Eisenhower</v>
          </cell>
          <cell r="D4" t="str">
            <v>Dunsellin</v>
          </cell>
          <cell r="E4" t="str">
            <v>Retirement Villas</v>
          </cell>
          <cell r="G4" t="str">
            <v>Outatheway</v>
          </cell>
          <cell r="I4" t="str">
            <v>Brazil</v>
          </cell>
        </row>
        <row r="5">
          <cell r="A5" t="str">
            <v>D12345</v>
          </cell>
          <cell r="C5" t="str">
            <v>John Doe</v>
          </cell>
          <cell r="D5" t="str">
            <v>1234 Freeway</v>
          </cell>
          <cell r="E5" t="str">
            <v>Federal Way</v>
          </cell>
          <cell r="H5" t="str">
            <v>Blossom</v>
          </cell>
          <cell r="J5" t="str">
            <v>DEF678</v>
          </cell>
        </row>
        <row r="6">
          <cell r="A6" t="str">
            <v>E12345</v>
          </cell>
          <cell r="B6" t="str">
            <v>Eric the Fish</v>
          </cell>
          <cell r="C6" t="str">
            <v>Monty Python</v>
          </cell>
          <cell r="G6" t="str">
            <v>Big Foot</v>
          </cell>
          <cell r="I6" t="str">
            <v>USA</v>
          </cell>
        </row>
        <row r="7">
          <cell r="A7" t="str">
            <v>F12345</v>
          </cell>
          <cell r="B7" t="str">
            <v>Felicity Holdings</v>
          </cell>
          <cell r="C7" t="str">
            <v>Ken Dall</v>
          </cell>
          <cell r="D7" t="str">
            <v>The Ridings</v>
          </cell>
          <cell r="E7" t="str">
            <v>Lonesome Drive</v>
          </cell>
          <cell r="F7" t="str">
            <v>Westing</v>
          </cell>
          <cell r="G7" t="str">
            <v>Surbiton</v>
          </cell>
          <cell r="H7" t="str">
            <v>Surrey</v>
          </cell>
          <cell r="I7" t="str">
            <v>UK</v>
          </cell>
          <cell r="J7" t="str">
            <v>1MAG 0ER</v>
          </cell>
          <cell r="K7" t="str">
            <v>any.name@some.net</v>
          </cell>
        </row>
        <row r="8">
          <cell r="A8" t="str">
            <v>G12345</v>
          </cell>
          <cell r="B8" t="str">
            <v>Geoff Boycott</v>
          </cell>
          <cell r="C8" t="str">
            <v>Geoff Boycott</v>
          </cell>
          <cell r="D8" t="str">
            <v>The Crease</v>
          </cell>
          <cell r="G8" t="str">
            <v>Headingly</v>
          </cell>
          <cell r="H8" t="str">
            <v>Yorkshire</v>
          </cell>
          <cell r="J8" t="str">
            <v>NOWT OUT</v>
          </cell>
        </row>
        <row r="9">
          <cell r="A9" t="str">
            <v>H12345</v>
          </cell>
          <cell r="C9" t="str">
            <v>Hilda Ogden</v>
          </cell>
          <cell r="D9" t="str">
            <v>13 Coranation St</v>
          </cell>
          <cell r="E9" t="str">
            <v>Granada Land</v>
          </cell>
          <cell r="F9" t="str">
            <v>Upnorth</v>
          </cell>
          <cell r="G9" t="str">
            <v>Wetherby</v>
          </cell>
          <cell r="I9" t="str">
            <v>England</v>
          </cell>
        </row>
        <row r="10">
          <cell r="A10" t="str">
            <v>J12345</v>
          </cell>
          <cell r="C10" t="str">
            <v>Mr. Jones</v>
          </cell>
          <cell r="D10" t="str">
            <v>22 The Road</v>
          </cell>
          <cell r="G10" t="str">
            <v>Llantwit Major</v>
          </cell>
          <cell r="I10" t="str">
            <v>Wales</v>
          </cell>
          <cell r="J10" t="str">
            <v>HG WMV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AJ64"/>
  <sheetViews>
    <sheetView tabSelected="1" topLeftCell="A7" workbookViewId="0">
      <selection activeCell="K36" sqref="K36"/>
    </sheetView>
  </sheetViews>
  <sheetFormatPr defaultRowHeight="12.75"/>
  <cols>
    <col min="2" max="2" width="2.7109375" customWidth="1"/>
    <col min="3" max="3" width="7.85546875" customWidth="1"/>
    <col min="4" max="4" width="11.5703125" customWidth="1"/>
    <col min="5" max="5" width="35" customWidth="1"/>
    <col min="6" max="6" width="14.5703125" customWidth="1"/>
    <col min="7" max="7" width="17.42578125" customWidth="1"/>
    <col min="8" max="8" width="2.7109375" customWidth="1"/>
    <col min="9" max="9" width="8" customWidth="1"/>
    <col min="10" max="10" width="13.7109375" customWidth="1"/>
    <col min="11" max="11" width="10.7109375" style="73" customWidth="1"/>
    <col min="12" max="12" width="31" bestFit="1" customWidth="1"/>
    <col min="13" max="13" width="14.42578125" bestFit="1" customWidth="1"/>
    <col min="14" max="14" width="20" bestFit="1" customWidth="1"/>
    <col min="15" max="15" width="7.42578125" customWidth="1"/>
    <col min="16" max="16" width="6.85546875" customWidth="1"/>
    <col min="17" max="17" width="6.7109375" customWidth="1"/>
    <col min="18" max="18" width="16.28515625" customWidth="1"/>
    <col min="19" max="19" width="20.28515625" customWidth="1"/>
    <col min="20" max="20" width="16.7109375" customWidth="1"/>
    <col min="21" max="21" width="14.85546875" customWidth="1"/>
    <col min="23" max="23" width="2.7109375" customWidth="1"/>
    <col min="24" max="24" width="7.85546875" customWidth="1"/>
    <col min="25" max="25" width="11.5703125" customWidth="1"/>
    <col min="26" max="26" width="35" customWidth="1"/>
    <col min="27" max="27" width="14.5703125" customWidth="1"/>
    <col min="28" max="28" width="17.42578125" customWidth="1"/>
    <col min="29" max="29" width="2.7109375" customWidth="1"/>
    <col min="31" max="31" width="2.7109375" customWidth="1"/>
    <col min="32" max="32" width="7.85546875" customWidth="1"/>
    <col min="33" max="33" width="11.5703125" customWidth="1"/>
    <col min="34" max="34" width="35" customWidth="1"/>
    <col min="35" max="35" width="14.5703125" customWidth="1"/>
    <col min="36" max="36" width="17.42578125" customWidth="1"/>
    <col min="37" max="37" width="2.7109375" customWidth="1"/>
  </cols>
  <sheetData>
    <row r="1" spans="3:36" ht="23.25">
      <c r="C1" s="13"/>
      <c r="D1" s="14"/>
      <c r="E1" s="14"/>
      <c r="K1" s="73" t="s">
        <v>80</v>
      </c>
      <c r="L1" s="75">
        <v>0.2</v>
      </c>
      <c r="X1" s="13"/>
      <c r="Y1" s="14"/>
      <c r="Z1" s="14"/>
    </row>
    <row r="2" spans="3:36" ht="23.25">
      <c r="C2" s="13"/>
      <c r="D2" s="14"/>
      <c r="E2" s="14"/>
      <c r="X2" s="13"/>
      <c r="Y2" s="14"/>
      <c r="Z2" s="14"/>
    </row>
    <row r="3" spans="3:36" ht="23.25">
      <c r="C3" s="13"/>
      <c r="D3" s="14"/>
      <c r="E3" s="14"/>
      <c r="X3" s="13"/>
      <c r="Y3" s="14"/>
      <c r="Z3" s="14"/>
    </row>
    <row r="4" spans="3:36" ht="23.25">
      <c r="C4" s="13"/>
      <c r="D4" s="14"/>
      <c r="E4" s="14"/>
      <c r="L4" s="31"/>
      <c r="M4" s="31"/>
      <c r="N4" s="31"/>
      <c r="X4" s="13"/>
      <c r="Y4" s="14"/>
      <c r="Z4" s="14"/>
    </row>
    <row r="5" spans="3:36" ht="16.5" thickBot="1">
      <c r="F5" s="1" t="s">
        <v>13</v>
      </c>
      <c r="L5" s="20"/>
      <c r="M5" s="28"/>
      <c r="N5" s="29"/>
      <c r="O5" s="21"/>
      <c r="P5" s="21"/>
      <c r="Q5" s="218"/>
      <c r="R5" s="218"/>
      <c r="S5" s="20"/>
      <c r="T5" s="20"/>
      <c r="U5" s="20"/>
      <c r="V5" s="20"/>
      <c r="AA5" s="1" t="s">
        <v>13</v>
      </c>
      <c r="AF5" s="87"/>
      <c r="AG5" s="87"/>
      <c r="AH5" s="87"/>
      <c r="AI5" s="1" t="s">
        <v>13</v>
      </c>
      <c r="AJ5" s="87"/>
    </row>
    <row r="6" spans="3:36" ht="16.5" thickTop="1">
      <c r="C6" s="56"/>
      <c r="D6" s="57" t="str">
        <f>IF($U$52=0,"",$U$52&amp;" : ")</f>
        <v xml:space="preserve">Company Name : </v>
      </c>
      <c r="E6" s="58" t="str">
        <f>IF(D6="","",$R$52)</f>
        <v>Full House</v>
      </c>
      <c r="F6" s="57"/>
      <c r="G6" s="89"/>
      <c r="L6" s="31"/>
      <c r="V6" s="27"/>
      <c r="X6" s="56"/>
      <c r="Y6" s="57" t="str">
        <f>IF($U$52=0,"",$U$52&amp;" : ")</f>
        <v xml:space="preserve">Company Name : </v>
      </c>
      <c r="Z6" s="58" t="str">
        <f>IF(Y6="","",$R$52)</f>
        <v>Full House</v>
      </c>
      <c r="AA6" s="59"/>
      <c r="AB6" s="60"/>
      <c r="AF6" s="56"/>
      <c r="AG6" s="57" t="str">
        <f>IF($U$52=0,"",$U$52&amp;" : ")</f>
        <v xml:space="preserve">Company Name : </v>
      </c>
      <c r="AH6" s="58" t="str">
        <f>IF(AG6="","",$R$52)</f>
        <v>Full House</v>
      </c>
      <c r="AI6" s="59"/>
      <c r="AJ6" s="60"/>
    </row>
    <row r="7" spans="3:36" ht="15">
      <c r="C7" s="61"/>
      <c r="D7" s="28" t="str">
        <f>IF($U$53=0,"",$U$53&amp;" : ")</f>
        <v xml:space="preserve">Contact : </v>
      </c>
      <c r="E7" s="53" t="str">
        <f>IF(D7="","",$R$53)</f>
        <v>Mr Wong</v>
      </c>
      <c r="F7" s="35"/>
      <c r="G7" s="62"/>
      <c r="L7" s="31"/>
      <c r="X7" s="61"/>
      <c r="Y7" s="28" t="str">
        <f>IF($U$53=0,"",$U$53&amp;" : ")</f>
        <v xml:space="preserve">Contact : </v>
      </c>
      <c r="Z7" s="53" t="str">
        <f>IF(Y7="","",$R$53)</f>
        <v>Mr Wong</v>
      </c>
      <c r="AA7" s="35"/>
      <c r="AB7" s="62"/>
      <c r="AF7" s="61"/>
      <c r="AG7" s="28" t="str">
        <f>IF($U$53=0,"",$U$53&amp;" : ")</f>
        <v xml:space="preserve">Contact : </v>
      </c>
      <c r="AH7" s="53" t="str">
        <f>IF(AG7="","",$R$53)</f>
        <v>Mr Wong</v>
      </c>
      <c r="AI7" s="35"/>
      <c r="AJ7" s="62"/>
    </row>
    <row r="8" spans="3:36" ht="15">
      <c r="C8" s="61"/>
      <c r="D8" s="28" t="str">
        <f>IF($U$54=0,"",$U$54&amp;" : ")</f>
        <v xml:space="preserve">Address : </v>
      </c>
      <c r="E8" s="53" t="str">
        <f>IF(D8="","",$R$54)</f>
        <v>240 Catcote Road,</v>
      </c>
      <c r="F8" s="54"/>
      <c r="G8" s="62"/>
      <c r="L8" s="31"/>
      <c r="X8" s="61"/>
      <c r="Y8" s="28" t="str">
        <f>IF($U$54=0,"",$U$54&amp;" : ")</f>
        <v xml:space="preserve">Address : </v>
      </c>
      <c r="Z8" s="53" t="str">
        <f>IF(Y8="","",$R$54)</f>
        <v>240 Catcote Road,</v>
      </c>
      <c r="AA8" s="54"/>
      <c r="AB8" s="62"/>
      <c r="AF8" s="61"/>
      <c r="AG8" s="28" t="str">
        <f>IF($U$54=0,"",$U$54&amp;" : ")</f>
        <v xml:space="preserve">Address : </v>
      </c>
      <c r="AH8" s="53" t="str">
        <f>IF(AG8="","",$R$54)</f>
        <v>240 Catcote Road,</v>
      </c>
      <c r="AI8" s="54"/>
      <c r="AJ8" s="62"/>
    </row>
    <row r="9" spans="3:36" ht="15">
      <c r="C9" s="61"/>
      <c r="D9" s="28" t="str">
        <f>IF($U$55=0,"",$U$55&amp;" : ")</f>
        <v xml:space="preserve">  : </v>
      </c>
      <c r="E9" s="53" t="str">
        <f>IF(D9="","",$R$55)</f>
        <v>Hartlepool,</v>
      </c>
      <c r="F9" s="55"/>
      <c r="G9" s="62"/>
      <c r="L9" s="31"/>
      <c r="X9" s="61"/>
      <c r="Y9" s="28" t="str">
        <f>IF($U$55=0,"",$U$55&amp;" : ")</f>
        <v xml:space="preserve">  : </v>
      </c>
      <c r="Z9" s="53" t="str">
        <f>IF(Y9="","",$R$55)</f>
        <v>Hartlepool,</v>
      </c>
      <c r="AA9" s="55"/>
      <c r="AB9" s="62"/>
      <c r="AF9" s="61"/>
      <c r="AG9" s="28" t="str">
        <f>IF($U$55=0,"",$U$55&amp;" : ")</f>
        <v xml:space="preserve">  : </v>
      </c>
      <c r="AH9" s="53" t="str">
        <f>IF(AG9="","",$R$55)</f>
        <v>Hartlepool,</v>
      </c>
      <c r="AI9" s="55"/>
      <c r="AJ9" s="62"/>
    </row>
    <row r="10" spans="3:36" ht="15">
      <c r="C10" s="61"/>
      <c r="D10" s="28" t="str">
        <f>IF($U$56=0,"",$U$56&amp;" : ")</f>
        <v xml:space="preserve">Area : </v>
      </c>
      <c r="E10" s="53" t="str">
        <f>IF(D10="","",$R$56)</f>
        <v>Cleveland</v>
      </c>
      <c r="F10" s="54"/>
      <c r="G10" s="62"/>
      <c r="L10" s="31"/>
      <c r="X10" s="61"/>
      <c r="Y10" s="28" t="str">
        <f>IF($U$56=0,"",$U$56&amp;" : ")</f>
        <v xml:space="preserve">Area : </v>
      </c>
      <c r="Z10" s="53" t="str">
        <f>IF(Y10="","",$R$56)</f>
        <v>Cleveland</v>
      </c>
      <c r="AA10" s="54"/>
      <c r="AB10" s="62"/>
      <c r="AF10" s="61"/>
      <c r="AG10" s="28" t="str">
        <f>IF($U$56=0,"",$U$56&amp;" : ")</f>
        <v xml:space="preserve">Area : </v>
      </c>
      <c r="AH10" s="53" t="str">
        <f>IF(AG10="","",$R$56)</f>
        <v>Cleveland</v>
      </c>
      <c r="AI10" s="54"/>
      <c r="AJ10" s="62"/>
    </row>
    <row r="11" spans="3:36" ht="15">
      <c r="C11" s="61"/>
      <c r="D11" s="28" t="str">
        <f>IF($U$57=0,"",$U$57&amp;" : ")</f>
        <v xml:space="preserve">Post Code : </v>
      </c>
      <c r="E11" s="53" t="str">
        <f>IF(D11="","",$R$57)</f>
        <v>TS25 3TN</v>
      </c>
      <c r="F11" s="54"/>
      <c r="G11" s="62"/>
      <c r="L11" s="31"/>
      <c r="X11" s="61"/>
      <c r="Y11" s="28" t="str">
        <f>IF($U$57=0,"",$U$57&amp;" : ")</f>
        <v xml:space="preserve">Post Code : </v>
      </c>
      <c r="Z11" s="53" t="str">
        <f>IF(Y11="","",$R$57)</f>
        <v>TS25 3TN</v>
      </c>
      <c r="AA11" s="54"/>
      <c r="AB11" s="62"/>
      <c r="AF11" s="61"/>
      <c r="AG11" s="28" t="str">
        <f>IF($U$57=0,"",$U$57&amp;" : ")</f>
        <v xml:space="preserve">Post Code : </v>
      </c>
      <c r="AH11" s="53" t="str">
        <f>IF(AG11="","",$R$57)</f>
        <v>TS25 3TN</v>
      </c>
      <c r="AI11" s="54"/>
      <c r="AJ11" s="62"/>
    </row>
    <row r="12" spans="3:36" ht="15">
      <c r="C12" s="61"/>
      <c r="D12" s="28" t="str">
        <f>IF(K12=FALSE,"",IF($U$58=0,"",$U$58&amp;" : "))</f>
        <v/>
      </c>
      <c r="E12" s="147" t="str">
        <f>IF(D12="","",$R$58)</f>
        <v/>
      </c>
      <c r="F12" s="28" t="s">
        <v>29</v>
      </c>
      <c r="G12" s="93" t="str">
        <f>IF(D11="","",IF(K12=TRUE,R59,$R$58))</f>
        <v>01429 273 796</v>
      </c>
      <c r="K12" s="73" t="b">
        <f>AND(N55=TRUE,N56=TRUE,N57=TRUE)</f>
        <v>0</v>
      </c>
      <c r="L12" s="31"/>
      <c r="X12" s="61"/>
      <c r="Y12" s="28" t="str">
        <f>IF(K12=FALSE,"",IF($U$58=0,"",$U$58&amp;" : "))</f>
        <v/>
      </c>
      <c r="Z12" s="147" t="str">
        <f>IF(Y12="","",$R$58)</f>
        <v/>
      </c>
      <c r="AA12" s="35"/>
      <c r="AB12" s="63"/>
      <c r="AF12" s="61"/>
      <c r="AG12" s="28" t="str">
        <f>IF(K12=FALSE,"",IF($U$58=0,"",$U$58&amp;" : "))</f>
        <v/>
      </c>
      <c r="AH12" s="147" t="str">
        <f>IF(AG12="","",$R$58)</f>
        <v/>
      </c>
      <c r="AI12" s="35"/>
      <c r="AJ12" s="63"/>
    </row>
    <row r="13" spans="3:36" ht="15.75" thickBot="1">
      <c r="C13" s="64"/>
      <c r="D13" s="65"/>
      <c r="E13" s="66"/>
      <c r="F13" s="65" t="s">
        <v>94</v>
      </c>
      <c r="G13" s="96" t="str">
        <f>IF(N60=FALSE,"",IF(K12=TRUE,R60,$R$59))</f>
        <v>07765 200 145</v>
      </c>
      <c r="L13" s="31"/>
      <c r="X13" s="64"/>
      <c r="Y13" s="65"/>
      <c r="Z13" s="66"/>
      <c r="AA13" s="67"/>
      <c r="AB13" s="68"/>
      <c r="AF13" s="64"/>
      <c r="AG13" s="65"/>
      <c r="AH13" s="66"/>
      <c r="AI13" s="67"/>
      <c r="AJ13" s="68"/>
    </row>
    <row r="14" spans="3:36" ht="16.5" thickTop="1">
      <c r="C14" s="30"/>
      <c r="D14" s="28"/>
      <c r="E14" s="29" t="str">
        <f>IF(D14="","",R60)</f>
        <v/>
      </c>
      <c r="F14" s="18"/>
      <c r="L14" s="31"/>
      <c r="X14" s="30"/>
      <c r="Y14" s="28"/>
      <c r="Z14" s="29" t="str">
        <f>IF(Y14="","",AM60)</f>
        <v/>
      </c>
      <c r="AA14" s="18"/>
      <c r="AF14" s="30"/>
      <c r="AG14" s="28"/>
      <c r="AH14" s="29" t="str">
        <f>IF(AG14="","",AU60)</f>
        <v/>
      </c>
      <c r="AI14" s="18"/>
      <c r="AJ14" s="87"/>
    </row>
    <row r="15" spans="3:36">
      <c r="C15" s="1" t="s">
        <v>1</v>
      </c>
      <c r="F15" s="1" t="s">
        <v>2</v>
      </c>
      <c r="L15" s="31"/>
      <c r="X15" s="1" t="s">
        <v>1</v>
      </c>
      <c r="AA15" s="1" t="s">
        <v>2</v>
      </c>
      <c r="AF15" s="1" t="s">
        <v>1</v>
      </c>
      <c r="AG15" s="87"/>
      <c r="AH15" s="87"/>
      <c r="AI15" s="1" t="s">
        <v>2</v>
      </c>
      <c r="AJ15" s="87"/>
    </row>
    <row r="16" spans="3:36">
      <c r="C16" s="217">
        <f ca="1">TODAY()</f>
        <v>41420</v>
      </c>
      <c r="D16" s="217"/>
      <c r="F16" s="101">
        <v>913001</v>
      </c>
      <c r="G16" s="88"/>
      <c r="L16" s="31"/>
      <c r="X16" s="217">
        <f ca="1">C16</f>
        <v>41420</v>
      </c>
      <c r="Y16" s="217"/>
      <c r="AA16" s="119">
        <f>F16</f>
        <v>913001</v>
      </c>
      <c r="AB16" s="88"/>
      <c r="AF16" s="217">
        <f ca="1">C16</f>
        <v>41420</v>
      </c>
      <c r="AG16" s="217"/>
      <c r="AH16" s="87"/>
      <c r="AI16" s="119">
        <f>F16</f>
        <v>913001</v>
      </c>
      <c r="AJ16" s="88"/>
    </row>
    <row r="17" spans="3:36" ht="14.25">
      <c r="E17" s="72" t="str">
        <f>IF(C17="","",VLOOKUP(D17,Sheet2!$B$2:$C$81,2,0))</f>
        <v/>
      </c>
      <c r="L17" s="31"/>
      <c r="Z17" s="72" t="str">
        <f>IF(X17="","",VLOOKUP(Y17,Sheet2!$B$2:$C$81,2,0))</f>
        <v/>
      </c>
      <c r="AF17" s="87"/>
      <c r="AG17" s="87"/>
      <c r="AH17" s="72" t="str">
        <f>IF(AF17="","",VLOOKUP(AG17,Sheet2!$B$2:$C$81,2,0))</f>
        <v/>
      </c>
      <c r="AI17" s="87"/>
      <c r="AJ17" s="87"/>
    </row>
    <row r="18" spans="3:36">
      <c r="AF18" s="87"/>
      <c r="AG18" s="87"/>
      <c r="AH18" s="87"/>
      <c r="AI18" s="87"/>
      <c r="AJ18" s="87"/>
    </row>
    <row r="19" spans="3:36" s="4" customFormat="1" ht="20.100000000000001" customHeight="1">
      <c r="C19" s="2" t="s">
        <v>3</v>
      </c>
      <c r="D19" s="2" t="s">
        <v>10</v>
      </c>
      <c r="E19" s="3" t="s">
        <v>4</v>
      </c>
      <c r="F19" s="2" t="s">
        <v>5</v>
      </c>
      <c r="G19" s="2" t="s">
        <v>6</v>
      </c>
      <c r="K19" s="74"/>
      <c r="X19" s="2" t="s">
        <v>3</v>
      </c>
      <c r="Y19" s="2" t="s">
        <v>10</v>
      </c>
      <c r="Z19" s="3" t="s">
        <v>4</v>
      </c>
      <c r="AA19" s="2" t="s">
        <v>5</v>
      </c>
      <c r="AB19" s="2" t="s">
        <v>6</v>
      </c>
      <c r="AF19" s="2" t="s">
        <v>3</v>
      </c>
      <c r="AG19" s="2" t="s">
        <v>10</v>
      </c>
      <c r="AH19" s="3" t="s">
        <v>4</v>
      </c>
      <c r="AI19" s="2" t="s">
        <v>5</v>
      </c>
      <c r="AJ19" s="2" t="s">
        <v>6</v>
      </c>
    </row>
    <row r="20" spans="3:36" s="4" customFormat="1" ht="20.100000000000001" customHeight="1">
      <c r="C20" s="102">
        <v>100</v>
      </c>
      <c r="D20" s="84" t="s">
        <v>32</v>
      </c>
      <c r="E20" s="149" t="str">
        <f t="shared" ref="E20:E29" si="0">IF(L20="",IF(C20="","",VLOOKUP(D20,calendar_price_2013,2,0)),L20)</f>
        <v>Art Painting Scroll Calendar</v>
      </c>
      <c r="F20" s="121">
        <f>IF(K20="",IF(C20="","",VLOOKUP(D20,calendar_price_2013,MATCH(C20,Sheet2!$C$1:$P$1,0)+1,0)),K20)</f>
        <v>0.61</v>
      </c>
      <c r="G20" s="5">
        <f>IF(C20="","",F20*C20)</f>
        <v>61</v>
      </c>
      <c r="J20" s="70" t="s">
        <v>86</v>
      </c>
      <c r="K20" s="81">
        <v>0.61</v>
      </c>
      <c r="L20" s="91"/>
      <c r="X20" s="116">
        <f>IF(C20="","",C20)</f>
        <v>100</v>
      </c>
      <c r="Y20" s="15" t="str">
        <f>IF(X20="","",D20)</f>
        <v>HS-02</v>
      </c>
      <c r="Z20" s="120" t="str">
        <f t="shared" ref="Z20:Z29" si="1">IF(L20="",IF(X20="","",VLOOKUP(Y20,calendar_price_2013,2,0)),L20)</f>
        <v>Art Painting Scroll Calendar</v>
      </c>
      <c r="AA20" s="121">
        <f>IF(K20="",IF(X20="","",VLOOKUP(Y20,calendar_price_2013,MATCH(X20,Sheet2!$C$1:$P$1,0)+1,0)),K20)</f>
        <v>0.61</v>
      </c>
      <c r="AB20" s="5">
        <f t="shared" ref="AB20:AB29" si="2">IF(X20="","",AA20*X20)</f>
        <v>61</v>
      </c>
      <c r="AF20" s="116">
        <f>IF(C20="","",C20)</f>
        <v>100</v>
      </c>
      <c r="AG20" s="15" t="str">
        <f>IF(X20="","",D20)</f>
        <v>HS-02</v>
      </c>
      <c r="AH20" s="120" t="str">
        <f t="shared" ref="AH20:AH29" si="3">IF(L20="",IF(AF20="","",VLOOKUP(AG20,calendar_price_2013,2,0)),L20)</f>
        <v>Art Painting Scroll Calendar</v>
      </c>
      <c r="AI20" s="121">
        <f>IF(K20="",IF(AF20="","",VLOOKUP(AG20,calendar_price_2013,MATCH(AF20,Sheet2!$C$1:$P$1,0)+1,0)),K20)</f>
        <v>0.61</v>
      </c>
      <c r="AJ20" s="5">
        <f t="shared" ref="AJ20:AJ29" si="4">IF(AF20="","",AI20*AF20)</f>
        <v>61</v>
      </c>
    </row>
    <row r="21" spans="3:36" s="4" customFormat="1" ht="20.100000000000001" customHeight="1">
      <c r="C21" s="103">
        <v>300</v>
      </c>
      <c r="D21" s="85" t="s">
        <v>100</v>
      </c>
      <c r="E21" s="148" t="str">
        <f t="shared" si="0"/>
        <v>Art Painting Scroll Calendar</v>
      </c>
      <c r="F21" s="19">
        <f>IF(K21="",IF(C21="","",VLOOKUP(D21,calendar_price_2013,MATCH(C21,Sheet2!$C$1:$P$1,0)+1,0)),K21)</f>
        <v>0.61</v>
      </c>
      <c r="G21" s="6">
        <f>IF(C21="","",F21*C21)</f>
        <v>183</v>
      </c>
      <c r="J21" s="70" t="s">
        <v>86</v>
      </c>
      <c r="K21" s="81">
        <v>0.61</v>
      </c>
      <c r="L21" s="91"/>
      <c r="X21" s="117">
        <f t="shared" ref="X21:X28" si="5">IF(C21="","",C21)</f>
        <v>300</v>
      </c>
      <c r="Y21" s="22" t="str">
        <f t="shared" ref="Y21:Y28" si="6">IF(X21="","",D21)</f>
        <v>HS-07</v>
      </c>
      <c r="Z21" s="107" t="str">
        <f t="shared" si="1"/>
        <v>Art Painting Scroll Calendar</v>
      </c>
      <c r="AA21" s="19">
        <f>IF(K21="",IF(X21="","",VLOOKUP(Y21,calendar_price_2013,MATCH(X21,Sheet2!$C$1:$P$1,0)+1,0)),K21)</f>
        <v>0.61</v>
      </c>
      <c r="AB21" s="6">
        <f t="shared" si="2"/>
        <v>183</v>
      </c>
      <c r="AF21" s="117">
        <f t="shared" ref="AF21:AF29" si="7">IF(C21="","",C21)</f>
        <v>300</v>
      </c>
      <c r="AG21" s="22" t="str">
        <f t="shared" ref="AG21:AG29" si="8">IF(X21="","",D21)</f>
        <v>HS-07</v>
      </c>
      <c r="AH21" s="107" t="str">
        <f t="shared" si="3"/>
        <v>Art Painting Scroll Calendar</v>
      </c>
      <c r="AI21" s="19">
        <f>IF(K21="",IF(AF21="","",VLOOKUP(AG21,calendar_price_2013,MATCH(AF21,Sheet2!$C$1:$P$1,0)+1,0)),K21)</f>
        <v>0.61</v>
      </c>
      <c r="AJ21" s="6">
        <f t="shared" si="4"/>
        <v>183</v>
      </c>
    </row>
    <row r="22" spans="3:36" s="4" customFormat="1" ht="20.100000000000001" customHeight="1">
      <c r="C22" s="103">
        <v>100</v>
      </c>
      <c r="D22" s="85" t="s">
        <v>37</v>
      </c>
      <c r="E22" s="148" t="str">
        <f t="shared" si="0"/>
        <v>Art Painting Scroll Calendar</v>
      </c>
      <c r="F22" s="19">
        <f>IF(K22="",IF(C22="","",VLOOKUP(D22,calendar_price_2013,MATCH(C22,Sheet2!$C$1:$P$1,0)+1,0)),K22)</f>
        <v>0.61</v>
      </c>
      <c r="G22" s="6">
        <f t="shared" ref="G22:G28" si="9">IF(C22="","",F22*C22)</f>
        <v>61</v>
      </c>
      <c r="J22" s="70" t="s">
        <v>86</v>
      </c>
      <c r="K22" s="81">
        <v>0.61</v>
      </c>
      <c r="L22" s="91"/>
      <c r="X22" s="117">
        <f t="shared" si="5"/>
        <v>100</v>
      </c>
      <c r="Y22" s="22" t="str">
        <f t="shared" si="6"/>
        <v>HS-08</v>
      </c>
      <c r="Z22" s="107" t="str">
        <f t="shared" si="1"/>
        <v>Art Painting Scroll Calendar</v>
      </c>
      <c r="AA22" s="19">
        <f>IF(K22="",IF(X22="","",VLOOKUP(Y22,calendar_price_2013,MATCH(X22,Sheet2!$C$1:$P$1,0)+1,0)),K22)</f>
        <v>0.61</v>
      </c>
      <c r="AB22" s="6">
        <f t="shared" si="2"/>
        <v>61</v>
      </c>
      <c r="AF22" s="117">
        <f t="shared" si="7"/>
        <v>100</v>
      </c>
      <c r="AG22" s="22" t="str">
        <f t="shared" si="8"/>
        <v>HS-08</v>
      </c>
      <c r="AH22" s="107" t="str">
        <f t="shared" si="3"/>
        <v>Art Painting Scroll Calendar</v>
      </c>
      <c r="AI22" s="19">
        <f>IF(K22="",IF(AF22="","",VLOOKUP(AG22,calendar_price_2013,MATCH(AF22,Sheet2!$C$1:$P$1,0)+1,0)),K22)</f>
        <v>0.61</v>
      </c>
      <c r="AJ22" s="6">
        <f t="shared" si="4"/>
        <v>61</v>
      </c>
    </row>
    <row r="23" spans="3:36" s="4" customFormat="1" ht="20.100000000000001" customHeight="1">
      <c r="C23" s="103"/>
      <c r="D23" s="85"/>
      <c r="E23" s="148" t="str">
        <f t="shared" si="0"/>
        <v/>
      </c>
      <c r="F23" s="19" t="str">
        <f>IF(K23="",IF(C23="","",VLOOKUP(D23,calendar_price_2013,MATCH(C23,Sheet2!$C$1:$P$1,0)+1,0)),K23)</f>
        <v/>
      </c>
      <c r="G23" s="6" t="str">
        <f>IF(C23="","",F23*C23)</f>
        <v/>
      </c>
      <c r="J23" s="70" t="s">
        <v>86</v>
      </c>
      <c r="K23" s="81"/>
      <c r="L23" s="91"/>
      <c r="X23" s="117" t="str">
        <f t="shared" si="5"/>
        <v/>
      </c>
      <c r="Y23" s="22" t="str">
        <f t="shared" si="6"/>
        <v/>
      </c>
      <c r="Z23" s="107" t="str">
        <f t="shared" si="1"/>
        <v/>
      </c>
      <c r="AA23" s="19" t="str">
        <f>IF(K23="",IF(X23="","",VLOOKUP(Y23,calendar_price_2013,MATCH(X23,Sheet2!$C$1:$P$1,0)+1,0)),K23)</f>
        <v/>
      </c>
      <c r="AB23" s="6" t="str">
        <f t="shared" si="2"/>
        <v/>
      </c>
      <c r="AF23" s="117" t="str">
        <f t="shared" si="7"/>
        <v/>
      </c>
      <c r="AG23" s="22" t="str">
        <f t="shared" si="8"/>
        <v/>
      </c>
      <c r="AH23" s="107" t="str">
        <f t="shared" si="3"/>
        <v/>
      </c>
      <c r="AI23" s="19" t="str">
        <f>IF(K23="",IF(AF23="","",VLOOKUP(AG23,calendar_price_2013,MATCH(AF23,Sheet2!$C$1:$P$1,0)+1,0)),K23)</f>
        <v/>
      </c>
      <c r="AJ23" s="6" t="str">
        <f t="shared" si="4"/>
        <v/>
      </c>
    </row>
    <row r="24" spans="3:36" s="4" customFormat="1" ht="20.100000000000001" customHeight="1">
      <c r="C24" s="103"/>
      <c r="D24" s="85"/>
      <c r="E24" s="148" t="str">
        <f t="shared" si="0"/>
        <v/>
      </c>
      <c r="F24" s="19" t="str">
        <f>IF(K24="",IF(C24="","",VLOOKUP(D24,calendar_price_2013,MATCH(C24,Sheet2!$C$1:$P$1,0)+1,0)),K24)</f>
        <v/>
      </c>
      <c r="G24" s="6" t="str">
        <f t="shared" si="9"/>
        <v/>
      </c>
      <c r="J24" s="70" t="s">
        <v>86</v>
      </c>
      <c r="K24" s="81"/>
      <c r="L24" s="91"/>
      <c r="X24" s="117" t="str">
        <f t="shared" si="5"/>
        <v/>
      </c>
      <c r="Y24" s="22" t="str">
        <f t="shared" si="6"/>
        <v/>
      </c>
      <c r="Z24" s="107" t="str">
        <f t="shared" si="1"/>
        <v/>
      </c>
      <c r="AA24" s="19" t="str">
        <f>IF(K24="",IF(X24="","",VLOOKUP(Y24,calendar_price_2013,MATCH(X24,Sheet2!$C$1:$P$1,0)+1,0)),K24)</f>
        <v/>
      </c>
      <c r="AB24" s="6" t="str">
        <f t="shared" si="2"/>
        <v/>
      </c>
      <c r="AF24" s="117" t="str">
        <f t="shared" si="7"/>
        <v/>
      </c>
      <c r="AG24" s="22" t="str">
        <f t="shared" si="8"/>
        <v/>
      </c>
      <c r="AH24" s="107" t="str">
        <f t="shared" si="3"/>
        <v/>
      </c>
      <c r="AI24" s="19" t="str">
        <f>IF(K24="",IF(AF24="","",VLOOKUP(AG24,calendar_price_2013,MATCH(AF24,Sheet2!$C$1:$P$1,0)+1,0)),K24)</f>
        <v/>
      </c>
      <c r="AJ24" s="6" t="str">
        <f t="shared" si="4"/>
        <v/>
      </c>
    </row>
    <row r="25" spans="3:36" s="4" customFormat="1" ht="20.100000000000001" customHeight="1">
      <c r="C25" s="103"/>
      <c r="D25" s="85"/>
      <c r="E25" s="148" t="str">
        <f t="shared" si="0"/>
        <v/>
      </c>
      <c r="F25" s="19" t="str">
        <f>IF(K25="",IF(C25="","",VLOOKUP(D25,calendar_price_2013,MATCH(C25,Sheet2!$C$1:$P$1,0)+1,0)),K25)</f>
        <v/>
      </c>
      <c r="G25" s="6" t="str">
        <f t="shared" si="9"/>
        <v/>
      </c>
      <c r="J25" s="70" t="s">
        <v>86</v>
      </c>
      <c r="K25" s="81"/>
      <c r="L25" s="91"/>
      <c r="X25" s="117" t="str">
        <f t="shared" si="5"/>
        <v/>
      </c>
      <c r="Y25" s="22" t="str">
        <f t="shared" si="6"/>
        <v/>
      </c>
      <c r="Z25" s="107" t="str">
        <f t="shared" si="1"/>
        <v/>
      </c>
      <c r="AA25" s="19" t="str">
        <f>IF(K25="",IF(X25="","",VLOOKUP(Y25,calendar_price_2013,MATCH(X25,Sheet2!$C$1:$P$1,0)+1,0)),K25)</f>
        <v/>
      </c>
      <c r="AB25" s="6" t="str">
        <f t="shared" si="2"/>
        <v/>
      </c>
      <c r="AF25" s="117" t="str">
        <f t="shared" si="7"/>
        <v/>
      </c>
      <c r="AG25" s="22" t="str">
        <f t="shared" si="8"/>
        <v/>
      </c>
      <c r="AH25" s="107" t="str">
        <f t="shared" si="3"/>
        <v/>
      </c>
      <c r="AI25" s="19" t="str">
        <f>IF(K25="",IF(AF25="","",VLOOKUP(AG25,calendar_price_2013,MATCH(AF25,Sheet2!$C$1:$P$1,0)+1,0)),K25)</f>
        <v/>
      </c>
      <c r="AJ25" s="6" t="str">
        <f t="shared" si="4"/>
        <v/>
      </c>
    </row>
    <row r="26" spans="3:36" s="4" customFormat="1" ht="20.100000000000001" customHeight="1">
      <c r="C26" s="103"/>
      <c r="D26" s="85"/>
      <c r="E26" s="148" t="str">
        <f t="shared" si="0"/>
        <v/>
      </c>
      <c r="F26" s="19" t="str">
        <f>IF(K26="",IF(C26="","",VLOOKUP(D26,calendar_price_2013,MATCH(C26,Sheet2!$C$1:$P$1,0)+1,0)),K26)</f>
        <v/>
      </c>
      <c r="G26" s="6" t="str">
        <f t="shared" si="9"/>
        <v/>
      </c>
      <c r="J26" s="70" t="s">
        <v>86</v>
      </c>
      <c r="K26" s="81"/>
      <c r="L26" s="91"/>
      <c r="X26" s="117" t="str">
        <f t="shared" si="5"/>
        <v/>
      </c>
      <c r="Y26" s="22" t="str">
        <f t="shared" si="6"/>
        <v/>
      </c>
      <c r="Z26" s="107" t="str">
        <f t="shared" si="1"/>
        <v/>
      </c>
      <c r="AA26" s="19" t="str">
        <f>IF(K26="",IF(X26="","",VLOOKUP(Y26,calendar_price_2013,MATCH(X26,Sheet2!$C$1:$P$1,0)+1,0)),K26)</f>
        <v/>
      </c>
      <c r="AB26" s="6" t="str">
        <f t="shared" si="2"/>
        <v/>
      </c>
      <c r="AF26" s="117" t="str">
        <f t="shared" si="7"/>
        <v/>
      </c>
      <c r="AG26" s="22" t="str">
        <f t="shared" si="8"/>
        <v/>
      </c>
      <c r="AH26" s="107" t="str">
        <f t="shared" si="3"/>
        <v/>
      </c>
      <c r="AI26" s="19" t="str">
        <f>IF(K26="",IF(AF26="","",VLOOKUP(AG26,calendar_price_2013,MATCH(AF26,Sheet2!$C$1:$P$1,0)+1,0)),K26)</f>
        <v/>
      </c>
      <c r="AJ26" s="6" t="str">
        <f t="shared" si="4"/>
        <v/>
      </c>
    </row>
    <row r="27" spans="3:36" s="4" customFormat="1" ht="20.100000000000001" customHeight="1">
      <c r="C27" s="103"/>
      <c r="D27" s="85"/>
      <c r="E27" s="148" t="str">
        <f t="shared" si="0"/>
        <v/>
      </c>
      <c r="F27" s="19" t="str">
        <f>IF(K27="",IF(C27="","",VLOOKUP(D27,calendar_price_2013,MATCH(C27,Sheet2!$C$1:$P$1,0)+1,0)),K27)</f>
        <v/>
      </c>
      <c r="G27" s="6" t="str">
        <f t="shared" si="9"/>
        <v/>
      </c>
      <c r="J27" s="70" t="s">
        <v>86</v>
      </c>
      <c r="K27" s="81"/>
      <c r="L27" s="91"/>
      <c r="X27" s="117" t="str">
        <f t="shared" si="5"/>
        <v/>
      </c>
      <c r="Y27" s="22" t="str">
        <f t="shared" si="6"/>
        <v/>
      </c>
      <c r="Z27" s="107" t="str">
        <f t="shared" si="1"/>
        <v/>
      </c>
      <c r="AA27" s="19" t="str">
        <f>IF(K27="",IF(X27="","",VLOOKUP(Y27,calendar_price_2013,MATCH(X27,Sheet2!$C$1:$P$1,0)+1,0)),K27)</f>
        <v/>
      </c>
      <c r="AB27" s="6" t="str">
        <f t="shared" si="2"/>
        <v/>
      </c>
      <c r="AF27" s="117" t="str">
        <f t="shared" si="7"/>
        <v/>
      </c>
      <c r="AG27" s="22" t="str">
        <f t="shared" si="8"/>
        <v/>
      </c>
      <c r="AH27" s="107" t="str">
        <f t="shared" si="3"/>
        <v/>
      </c>
      <c r="AI27" s="19" t="str">
        <f>IF(K27="",IF(AF27="","",VLOOKUP(AG27,calendar_price_2013,MATCH(AF27,Sheet2!$C$1:$P$1,0)+1,0)),K27)</f>
        <v/>
      </c>
      <c r="AJ27" s="6" t="str">
        <f t="shared" si="4"/>
        <v/>
      </c>
    </row>
    <row r="28" spans="3:36" s="4" customFormat="1" ht="20.100000000000001" customHeight="1">
      <c r="C28" s="103"/>
      <c r="D28" s="85"/>
      <c r="E28" s="148" t="str">
        <f t="shared" si="0"/>
        <v/>
      </c>
      <c r="F28" s="19" t="str">
        <f>IF(K28="",IF(C28="","",VLOOKUP(D28,calendar_price_2013,MATCH(C28,Sheet2!$C$1:$P$1,0)+1,0)),K28)</f>
        <v/>
      </c>
      <c r="G28" s="6" t="str">
        <f t="shared" si="9"/>
        <v/>
      </c>
      <c r="J28" s="70" t="s">
        <v>86</v>
      </c>
      <c r="K28" s="81"/>
      <c r="L28" s="91"/>
      <c r="X28" s="117" t="str">
        <f t="shared" si="5"/>
        <v/>
      </c>
      <c r="Y28" s="22" t="str">
        <f t="shared" si="6"/>
        <v/>
      </c>
      <c r="Z28" s="107" t="str">
        <f t="shared" si="1"/>
        <v/>
      </c>
      <c r="AA28" s="19" t="str">
        <f>IF(K28="",IF(X28="","",VLOOKUP(Y28,calendar_price_2013,MATCH(X28,Sheet2!$C$1:$P$1,0)+1,0)),K28)</f>
        <v/>
      </c>
      <c r="AB28" s="6" t="str">
        <f t="shared" si="2"/>
        <v/>
      </c>
      <c r="AF28" s="117" t="str">
        <f t="shared" si="7"/>
        <v/>
      </c>
      <c r="AG28" s="22" t="str">
        <f t="shared" si="8"/>
        <v/>
      </c>
      <c r="AH28" s="107" t="str">
        <f t="shared" si="3"/>
        <v/>
      </c>
      <c r="AI28" s="19" t="str">
        <f>IF(K28="",IF(AF28="","",VLOOKUP(AG28,calendar_price_2013,MATCH(AF28,Sheet2!$C$1:$P$1,0)+1,0)),K28)</f>
        <v/>
      </c>
      <c r="AJ28" s="6" t="str">
        <f t="shared" si="4"/>
        <v/>
      </c>
    </row>
    <row r="29" spans="3:36" s="4" customFormat="1" ht="20.100000000000001" customHeight="1">
      <c r="C29" s="104"/>
      <c r="D29" s="82"/>
      <c r="E29" s="150" t="str">
        <f t="shared" si="0"/>
        <v/>
      </c>
      <c r="F29" s="24" t="str">
        <f>IF(K29="",IF(C29="","",VLOOKUP(D29,calendar_price_2013,MATCH(C29,Sheet2!$C$1:$P$1,0)+1,0)),K29)</f>
        <v/>
      </c>
      <c r="G29" s="6" t="str">
        <f>IF(C29="","",F29*C29)</f>
        <v/>
      </c>
      <c r="J29" s="70" t="s">
        <v>86</v>
      </c>
      <c r="K29" s="81"/>
      <c r="L29" s="91"/>
      <c r="X29" s="118" t="str">
        <f>IF(C29="","",C29)</f>
        <v/>
      </c>
      <c r="Y29" s="23" t="str">
        <f>IF(X29="","",D29)</f>
        <v/>
      </c>
      <c r="Z29" s="108" t="str">
        <f t="shared" si="1"/>
        <v/>
      </c>
      <c r="AA29" s="24" t="str">
        <f>IF(K29="",IF(X29="","",VLOOKUP(Y29,calendar_price_2013,MATCH(X29,Sheet2!$C$1:$P$1,0)+1,0)),K29)</f>
        <v/>
      </c>
      <c r="AB29" s="6" t="str">
        <f t="shared" si="2"/>
        <v/>
      </c>
      <c r="AF29" s="118" t="str">
        <f t="shared" si="7"/>
        <v/>
      </c>
      <c r="AG29" s="23" t="str">
        <f t="shared" si="8"/>
        <v/>
      </c>
      <c r="AH29" s="108" t="str">
        <f t="shared" si="3"/>
        <v/>
      </c>
      <c r="AI29" s="24" t="str">
        <f>IF(K29="",IF(AF29="","",VLOOKUP(AG29,calendar_price_2013,MATCH(AF29,Sheet2!$C$1:$P$1,0)+1,0)),K29)</f>
        <v/>
      </c>
      <c r="AJ29" s="6" t="str">
        <f t="shared" si="4"/>
        <v/>
      </c>
    </row>
    <row r="30" spans="3:36" s="4" customFormat="1" ht="20.100000000000001" customHeight="1">
      <c r="C30" s="7"/>
      <c r="D30" s="7"/>
      <c r="E30" s="220" t="s">
        <v>17</v>
      </c>
      <c r="F30" s="8" t="s">
        <v>11</v>
      </c>
      <c r="G30" s="112">
        <f>SUM(G20:G29)</f>
        <v>305</v>
      </c>
      <c r="K30" s="81"/>
      <c r="L30" s="91"/>
      <c r="X30" s="7"/>
      <c r="Y30" s="7"/>
      <c r="Z30" s="220" t="s">
        <v>17</v>
      </c>
      <c r="AA30" s="8" t="s">
        <v>11</v>
      </c>
      <c r="AB30" s="109">
        <f>SUM(AB20:AB29)</f>
        <v>305</v>
      </c>
      <c r="AF30" s="7"/>
      <c r="AG30" s="7"/>
      <c r="AH30" s="220" t="s">
        <v>17</v>
      </c>
      <c r="AI30" s="8" t="s">
        <v>11</v>
      </c>
      <c r="AJ30" s="109">
        <f>SUM(AJ20:AJ29)</f>
        <v>305</v>
      </c>
    </row>
    <row r="31" spans="3:36" s="4" customFormat="1" ht="20.100000000000001" customHeight="1" thickBot="1">
      <c r="C31" s="7"/>
      <c r="D31" s="7"/>
      <c r="E31" s="220"/>
      <c r="F31" s="8" t="s">
        <v>123</v>
      </c>
      <c r="G31" s="113">
        <f>G30*L1</f>
        <v>61</v>
      </c>
      <c r="K31" s="81"/>
      <c r="L31" s="91"/>
      <c r="X31" s="7"/>
      <c r="Y31" s="7"/>
      <c r="Z31" s="220"/>
      <c r="AA31" s="8" t="s">
        <v>123</v>
      </c>
      <c r="AB31" s="6">
        <f>AB30*L1</f>
        <v>61</v>
      </c>
      <c r="AF31" s="7"/>
      <c r="AG31" s="7"/>
      <c r="AH31" s="220"/>
      <c r="AI31" s="8" t="s">
        <v>123</v>
      </c>
      <c r="AJ31" s="6">
        <f>AB30*L1</f>
        <v>61</v>
      </c>
    </row>
    <row r="32" spans="3:36" s="4" customFormat="1" ht="19.5" customHeight="1" thickBot="1">
      <c r="C32" s="7"/>
      <c r="D32" s="7"/>
      <c r="E32" s="220"/>
      <c r="F32" s="8" t="s">
        <v>87</v>
      </c>
      <c r="G32" s="115">
        <f>Sheet1!Q2</f>
        <v>0</v>
      </c>
      <c r="K32" s="81"/>
      <c r="L32" s="92"/>
      <c r="X32" s="7"/>
      <c r="Y32" s="7"/>
      <c r="Z32" s="220"/>
      <c r="AA32" s="8" t="s">
        <v>14</v>
      </c>
      <c r="AB32" s="10">
        <f>G32</f>
        <v>0</v>
      </c>
      <c r="AF32" s="7"/>
      <c r="AG32" s="7"/>
      <c r="AH32" s="220"/>
      <c r="AI32" s="8" t="s">
        <v>14</v>
      </c>
      <c r="AJ32" s="10">
        <f>G32</f>
        <v>0</v>
      </c>
    </row>
    <row r="33" spans="3:36" s="4" customFormat="1" ht="20.100000000000001" hidden="1" customHeight="1" thickBot="1">
      <c r="C33" s="7"/>
      <c r="D33" s="7"/>
      <c r="E33" s="221" t="s">
        <v>111</v>
      </c>
      <c r="F33" s="222"/>
      <c r="G33" s="90">
        <f>IF(K33="", 0, K33)</f>
        <v>0</v>
      </c>
      <c r="J33" s="70" t="s">
        <v>86</v>
      </c>
      <c r="K33" s="83"/>
      <c r="L33" s="79"/>
      <c r="S33" s="79"/>
      <c r="X33" s="7"/>
      <c r="Y33" s="80"/>
      <c r="Z33" s="221" t="s">
        <v>111</v>
      </c>
      <c r="AA33" s="221"/>
      <c r="AB33" s="10">
        <f>K33</f>
        <v>0</v>
      </c>
      <c r="AF33" s="7"/>
      <c r="AG33" s="80"/>
      <c r="AH33" s="221" t="s">
        <v>111</v>
      </c>
      <c r="AI33" s="221"/>
      <c r="AJ33" s="10">
        <f>S33</f>
        <v>0</v>
      </c>
    </row>
    <row r="34" spans="3:36" s="4" customFormat="1" ht="20.100000000000001" customHeight="1" thickBot="1">
      <c r="C34" s="7"/>
      <c r="D34" s="7"/>
      <c r="F34" s="8" t="s">
        <v>15</v>
      </c>
      <c r="G34" s="114">
        <f>G35-G32-G33</f>
        <v>366</v>
      </c>
      <c r="I34" s="110">
        <f>IF(G34&gt;=0.001,1,0)</f>
        <v>1</v>
      </c>
      <c r="K34" s="74"/>
      <c r="L34" s="79"/>
      <c r="S34" s="79"/>
      <c r="X34" s="7"/>
      <c r="Y34" s="7"/>
      <c r="AA34" s="8" t="s">
        <v>15</v>
      </c>
      <c r="AB34" s="25">
        <f>AB35-AB32-AB33</f>
        <v>366</v>
      </c>
      <c r="AF34" s="7"/>
      <c r="AG34" s="7"/>
      <c r="AI34" s="8" t="s">
        <v>15</v>
      </c>
      <c r="AJ34" s="25">
        <f>AJ35-AJ32-AJ33</f>
        <v>366</v>
      </c>
    </row>
    <row r="35" spans="3:36" s="4" customFormat="1" ht="20.100000000000001" customHeight="1" thickBot="1">
      <c r="C35" s="69"/>
      <c r="D35" s="69"/>
      <c r="E35" s="111" t="str">
        <f>IF(I34=0,"Thank you for your prompt payment","Please make payment asap!")</f>
        <v>Please make payment asap!</v>
      </c>
      <c r="F35" s="9" t="s">
        <v>0</v>
      </c>
      <c r="G35" s="90">
        <f>SUM(G30:G31)</f>
        <v>366</v>
      </c>
      <c r="K35" s="74"/>
      <c r="S35" s="79"/>
      <c r="X35" s="69"/>
      <c r="Y35" s="69"/>
      <c r="Z35" s="111" t="str">
        <f>IF(I34=0,"Thank you for your prompt payment","Please make payment asap!")</f>
        <v>Please make payment asap!</v>
      </c>
      <c r="AA35" s="9" t="s">
        <v>0</v>
      </c>
      <c r="AB35" s="10">
        <f>SUM(AB30:AB31)</f>
        <v>366</v>
      </c>
      <c r="AF35" s="69"/>
      <c r="AG35" s="69"/>
      <c r="AH35" s="111" t="str">
        <f>IF(I34=0,"Thank you for your prompt payment","Please make payment asap!")</f>
        <v>Please make payment asap!</v>
      </c>
      <c r="AI35" s="9" t="s">
        <v>0</v>
      </c>
      <c r="AJ35" s="10">
        <f>SUM(AJ30:AJ31)</f>
        <v>366</v>
      </c>
    </row>
    <row r="36" spans="3:36" s="4" customFormat="1" ht="58.5" customHeight="1">
      <c r="C36" s="16" t="s">
        <v>12</v>
      </c>
      <c r="D36" s="11"/>
      <c r="E36" s="11"/>
      <c r="G36" s="12"/>
      <c r="K36" s="74"/>
      <c r="X36" s="16" t="s">
        <v>12</v>
      </c>
      <c r="Y36" s="76"/>
      <c r="Z36" s="76"/>
      <c r="AB36" s="12"/>
      <c r="AF36" s="16" t="s">
        <v>12</v>
      </c>
      <c r="AG36" s="105"/>
      <c r="AH36" s="105"/>
      <c r="AJ36" s="12"/>
    </row>
    <row r="37" spans="3:36" s="4" customFormat="1" ht="20.100000000000001" customHeight="1">
      <c r="C37" s="219" t="s">
        <v>7</v>
      </c>
      <c r="D37" s="219"/>
      <c r="E37" s="219"/>
      <c r="F37" s="219"/>
      <c r="G37" s="219"/>
      <c r="K37" s="74"/>
      <c r="X37" s="219" t="s">
        <v>7</v>
      </c>
      <c r="Y37" s="219"/>
      <c r="Z37" s="219"/>
      <c r="AA37" s="219"/>
      <c r="AB37" s="219"/>
      <c r="AF37" s="219" t="s">
        <v>7</v>
      </c>
      <c r="AG37" s="219"/>
      <c r="AH37" s="219"/>
      <c r="AI37" s="219"/>
      <c r="AJ37" s="219"/>
    </row>
    <row r="38" spans="3:36" s="4" customFormat="1" ht="20.100000000000001" customHeight="1">
      <c r="C38" s="4" t="s">
        <v>8</v>
      </c>
      <c r="K38" s="74"/>
      <c r="X38" s="4" t="s">
        <v>8</v>
      </c>
      <c r="AF38" s="4" t="s">
        <v>8</v>
      </c>
    </row>
    <row r="39" spans="3:36" s="4" customFormat="1" ht="20.100000000000001" customHeight="1">
      <c r="C39" s="4" t="s">
        <v>16</v>
      </c>
      <c r="K39" s="74"/>
      <c r="X39" s="4" t="s">
        <v>16</v>
      </c>
      <c r="AF39" s="4" t="s">
        <v>16</v>
      </c>
    </row>
    <row r="40" spans="3:36" ht="20.100000000000001" customHeight="1">
      <c r="C40" s="216" t="s">
        <v>85</v>
      </c>
      <c r="D40" s="216"/>
      <c r="E40" s="216"/>
      <c r="X40" s="216" t="s">
        <v>85</v>
      </c>
      <c r="Y40" s="216"/>
      <c r="Z40" s="216"/>
      <c r="AF40" s="216" t="s">
        <v>85</v>
      </c>
      <c r="AG40" s="216"/>
      <c r="AH40" s="216"/>
      <c r="AI40" s="87"/>
      <c r="AJ40" s="87"/>
    </row>
    <row r="41" spans="3:36" ht="18">
      <c r="C41" s="17" t="s">
        <v>9</v>
      </c>
      <c r="X41" s="17" t="s">
        <v>9</v>
      </c>
      <c r="AB41" s="77" t="s">
        <v>99</v>
      </c>
      <c r="AF41" s="17" t="s">
        <v>9</v>
      </c>
      <c r="AG41" s="87"/>
      <c r="AH41" s="87"/>
      <c r="AI41" s="87"/>
      <c r="AJ41" s="77" t="s">
        <v>134</v>
      </c>
    </row>
    <row r="42" spans="3:36" ht="35.25" customHeight="1">
      <c r="F42" s="71" t="s">
        <v>87</v>
      </c>
      <c r="G42" s="26">
        <v>0</v>
      </c>
    </row>
    <row r="44" spans="3:36">
      <c r="M44" s="40"/>
      <c r="N44" s="223">
        <f>+F16</f>
        <v>913001</v>
      </c>
      <c r="O44" s="33" t="s">
        <v>69</v>
      </c>
      <c r="P44" s="33"/>
      <c r="Q44" s="33"/>
      <c r="R44" s="34"/>
      <c r="S44" s="41"/>
      <c r="T44" s="41"/>
      <c r="U44" s="48"/>
    </row>
    <row r="45" spans="3:36">
      <c r="M45" s="37"/>
      <c r="N45" s="38"/>
      <c r="O45" s="38"/>
      <c r="P45" s="38"/>
      <c r="Q45" s="38"/>
      <c r="R45" s="38"/>
      <c r="S45" s="38"/>
      <c r="T45" s="38"/>
      <c r="U45" s="39"/>
    </row>
    <row r="46" spans="3:36">
      <c r="M46" s="40" t="s">
        <v>70</v>
      </c>
      <c r="N46" s="41"/>
      <c r="O46" s="41"/>
      <c r="P46" s="41"/>
      <c r="Q46" s="41"/>
      <c r="R46" s="41"/>
      <c r="S46" s="41"/>
      <c r="T46" s="42"/>
      <c r="U46" s="42"/>
    </row>
    <row r="47" spans="3:36">
      <c r="M47" s="32"/>
      <c r="N47" s="40" t="s">
        <v>71</v>
      </c>
      <c r="O47" s="41"/>
      <c r="P47" s="41"/>
      <c r="Q47" s="41"/>
      <c r="R47" s="41"/>
      <c r="S47" s="41"/>
      <c r="T47" s="43"/>
      <c r="U47" s="43"/>
    </row>
    <row r="48" spans="3:36">
      <c r="M48" s="32"/>
      <c r="N48" s="32"/>
      <c r="O48" s="40" t="s">
        <v>72</v>
      </c>
      <c r="P48" s="41"/>
      <c r="Q48" s="41"/>
      <c r="R48" s="41"/>
      <c r="S48" s="41"/>
      <c r="T48" s="43"/>
      <c r="U48" s="43"/>
    </row>
    <row r="49" spans="13:21">
      <c r="M49" s="32"/>
      <c r="N49" s="32"/>
      <c r="O49" s="32"/>
      <c r="P49" s="40" t="s">
        <v>73</v>
      </c>
      <c r="Q49" s="41"/>
      <c r="R49" s="41"/>
      <c r="S49" s="41"/>
      <c r="T49" s="43"/>
      <c r="U49" s="43"/>
    </row>
    <row r="50" spans="13:21">
      <c r="M50" s="37"/>
      <c r="N50" s="44"/>
      <c r="O50" s="45">
        <v>0</v>
      </c>
      <c r="P50" s="44"/>
      <c r="Q50" s="46">
        <f>MAX(O51:O64)</f>
        <v>13</v>
      </c>
      <c r="R50" s="41" t="s">
        <v>74</v>
      </c>
      <c r="S50" s="41"/>
      <c r="T50" s="43"/>
      <c r="U50" s="43"/>
    </row>
    <row r="51" spans="13:21">
      <c r="M51" s="179">
        <v>1</v>
      </c>
      <c r="N51" s="47" t="b">
        <f t="shared" ref="N51:N64" si="10">NOT(ISBLANK(VLOOKUP($N$44,Invoice_No.,M51,FALSE)))</f>
        <v>1</v>
      </c>
      <c r="O51" s="42">
        <f>O50+N51</f>
        <v>1</v>
      </c>
      <c r="P51" s="48">
        <f>M51*N51</f>
        <v>1</v>
      </c>
      <c r="Q51" s="35">
        <f>IF(M51&gt;$Q$50,0,VLOOKUP(M51,$O$51:$P$64,2,FALSE))</f>
        <v>1</v>
      </c>
      <c r="R51" s="51">
        <f t="shared" ref="R51:R64" si="11">IF(Q51=0,"",VLOOKUP($N$44,Invoice_No.,Q51,FALSE))</f>
        <v>913001</v>
      </c>
      <c r="S51" s="41"/>
      <c r="T51" s="43" t="s">
        <v>75</v>
      </c>
      <c r="U51" s="43" t="str">
        <f>IF(OR(M51&gt;$Q$50,Q51&gt;10),0,VLOOKUP(M51,$O$50:$T$64,6,FALSE))</f>
        <v>Number</v>
      </c>
    </row>
    <row r="52" spans="13:21">
      <c r="M52" s="180">
        <v>2</v>
      </c>
      <c r="N52" s="49" t="b">
        <f t="shared" si="10"/>
        <v>1</v>
      </c>
      <c r="O52" s="43">
        <f t="shared" ref="O52:O64" si="12">O51+N52</f>
        <v>2</v>
      </c>
      <c r="P52" s="36">
        <f t="shared" ref="P52:P64" si="13">M52*N52</f>
        <v>2</v>
      </c>
      <c r="Q52" s="35">
        <f t="shared" ref="Q52:Q64" si="14">IF(M52&gt;$Q$50,0,VLOOKUP(M52,$O$51:$P$64,2,FALSE))</f>
        <v>2</v>
      </c>
      <c r="R52" s="32" t="str">
        <f t="shared" si="11"/>
        <v>Full House</v>
      </c>
      <c r="S52" s="35"/>
      <c r="T52" s="43" t="s">
        <v>22</v>
      </c>
      <c r="U52" s="43" t="str">
        <f t="shared" ref="U52:U64" si="15">IF(OR(M52&gt;$Q$50,Q52&gt;10),0,VLOOKUP(M52,$O$50:$T$64,6,FALSE))</f>
        <v>Company Name</v>
      </c>
    </row>
    <row r="53" spans="13:21">
      <c r="M53" s="180">
        <v>3</v>
      </c>
      <c r="N53" s="49" t="b">
        <f t="shared" si="10"/>
        <v>1</v>
      </c>
      <c r="O53" s="43">
        <f t="shared" si="12"/>
        <v>3</v>
      </c>
      <c r="P53" s="36">
        <f t="shared" si="13"/>
        <v>3</v>
      </c>
      <c r="Q53" s="35">
        <f t="shared" si="14"/>
        <v>3</v>
      </c>
      <c r="R53" s="32" t="str">
        <f t="shared" si="11"/>
        <v>Mr Wong</v>
      </c>
      <c r="S53" s="35"/>
      <c r="T53" s="43" t="s">
        <v>76</v>
      </c>
      <c r="U53" s="43" t="str">
        <f t="shared" si="15"/>
        <v>Contact</v>
      </c>
    </row>
    <row r="54" spans="13:21">
      <c r="M54" s="180">
        <v>4</v>
      </c>
      <c r="N54" s="49" t="b">
        <f t="shared" si="10"/>
        <v>1</v>
      </c>
      <c r="O54" s="43">
        <f t="shared" si="12"/>
        <v>4</v>
      </c>
      <c r="P54" s="36">
        <f t="shared" si="13"/>
        <v>4</v>
      </c>
      <c r="Q54" s="35">
        <f t="shared" si="14"/>
        <v>4</v>
      </c>
      <c r="R54" s="32" t="str">
        <f t="shared" si="11"/>
        <v>240 Catcote Road,</v>
      </c>
      <c r="S54" s="35"/>
      <c r="T54" s="43" t="s">
        <v>83</v>
      </c>
      <c r="U54" s="43" t="str">
        <f t="shared" si="15"/>
        <v>Address</v>
      </c>
    </row>
    <row r="55" spans="13:21">
      <c r="M55" s="180">
        <v>5</v>
      </c>
      <c r="N55" s="49" t="b">
        <f t="shared" si="10"/>
        <v>1</v>
      </c>
      <c r="O55" s="43">
        <f t="shared" si="12"/>
        <v>5</v>
      </c>
      <c r="P55" s="36">
        <f t="shared" si="13"/>
        <v>5</v>
      </c>
      <c r="Q55" s="35">
        <f t="shared" si="14"/>
        <v>5</v>
      </c>
      <c r="R55" s="32" t="str">
        <f t="shared" si="11"/>
        <v>Hartlepool,</v>
      </c>
      <c r="S55" s="35"/>
      <c r="T55" s="43" t="s">
        <v>18</v>
      </c>
      <c r="U55" s="43" t="str">
        <f t="shared" si="15"/>
        <v xml:space="preserve"> </v>
      </c>
    </row>
    <row r="56" spans="13:21">
      <c r="M56" s="180">
        <v>6</v>
      </c>
      <c r="N56" s="49" t="b">
        <f t="shared" si="10"/>
        <v>0</v>
      </c>
      <c r="O56" s="43">
        <f t="shared" si="12"/>
        <v>5</v>
      </c>
      <c r="P56" s="36">
        <f t="shared" si="13"/>
        <v>0</v>
      </c>
      <c r="Q56" s="35">
        <f t="shared" si="14"/>
        <v>7</v>
      </c>
      <c r="R56" s="32" t="str">
        <f t="shared" si="11"/>
        <v>Cleveland</v>
      </c>
      <c r="S56" s="35"/>
      <c r="T56" s="43" t="s">
        <v>18</v>
      </c>
      <c r="U56" s="43" t="str">
        <f t="shared" si="15"/>
        <v>Area</v>
      </c>
    </row>
    <row r="57" spans="13:21">
      <c r="M57" s="180">
        <v>7</v>
      </c>
      <c r="N57" s="49" t="b">
        <f t="shared" si="10"/>
        <v>1</v>
      </c>
      <c r="O57" s="43">
        <f t="shared" si="12"/>
        <v>6</v>
      </c>
      <c r="P57" s="36">
        <f t="shared" si="13"/>
        <v>7</v>
      </c>
      <c r="Q57" s="35">
        <f t="shared" si="14"/>
        <v>8</v>
      </c>
      <c r="R57" s="32" t="str">
        <f t="shared" si="11"/>
        <v>TS25 3TN</v>
      </c>
      <c r="S57" s="35"/>
      <c r="T57" s="43" t="s">
        <v>82</v>
      </c>
      <c r="U57" s="43" t="str">
        <f t="shared" si="15"/>
        <v>Post Code</v>
      </c>
    </row>
    <row r="58" spans="13:21">
      <c r="M58" s="180">
        <v>8</v>
      </c>
      <c r="N58" s="49" t="b">
        <f t="shared" si="10"/>
        <v>1</v>
      </c>
      <c r="O58" s="43">
        <f t="shared" si="12"/>
        <v>7</v>
      </c>
      <c r="P58" s="36">
        <f t="shared" si="13"/>
        <v>8</v>
      </c>
      <c r="Q58" s="35">
        <f t="shared" si="14"/>
        <v>9</v>
      </c>
      <c r="R58" s="32" t="str">
        <f t="shared" si="11"/>
        <v>01429 273 796</v>
      </c>
      <c r="S58" s="35"/>
      <c r="T58" s="43" t="s">
        <v>20</v>
      </c>
      <c r="U58" s="43" t="str">
        <f t="shared" si="15"/>
        <v>Tel</v>
      </c>
    </row>
    <row r="59" spans="13:21">
      <c r="M59" s="180">
        <v>9</v>
      </c>
      <c r="N59" s="49" t="b">
        <f t="shared" si="10"/>
        <v>1</v>
      </c>
      <c r="O59" s="43">
        <f t="shared" si="12"/>
        <v>8</v>
      </c>
      <c r="P59" s="36">
        <f t="shared" si="13"/>
        <v>9</v>
      </c>
      <c r="Q59" s="35">
        <f t="shared" si="14"/>
        <v>10</v>
      </c>
      <c r="R59" s="32" t="str">
        <f t="shared" si="11"/>
        <v>07765 200 145</v>
      </c>
      <c r="S59" s="35"/>
      <c r="T59" s="43" t="s">
        <v>120</v>
      </c>
      <c r="U59" s="43" t="str">
        <f t="shared" si="15"/>
        <v>Mobile</v>
      </c>
    </row>
    <row r="60" spans="13:21">
      <c r="M60" s="180">
        <v>10</v>
      </c>
      <c r="N60" s="49" t="b">
        <f t="shared" si="10"/>
        <v>1</v>
      </c>
      <c r="O60" s="43">
        <f t="shared" si="12"/>
        <v>9</v>
      </c>
      <c r="P60" s="36">
        <f t="shared" si="13"/>
        <v>10</v>
      </c>
      <c r="Q60" s="35">
        <f t="shared" si="14"/>
        <v>11</v>
      </c>
      <c r="R60" s="52" t="str">
        <f t="shared" si="11"/>
        <v>HS-02</v>
      </c>
      <c r="S60" s="35"/>
      <c r="T60" s="43" t="s">
        <v>121</v>
      </c>
      <c r="U60" s="43">
        <f t="shared" si="15"/>
        <v>0</v>
      </c>
    </row>
    <row r="61" spans="13:21">
      <c r="M61" s="180">
        <v>11</v>
      </c>
      <c r="N61" s="49" t="b">
        <f t="shared" si="10"/>
        <v>1</v>
      </c>
      <c r="O61" s="43">
        <f t="shared" si="12"/>
        <v>10</v>
      </c>
      <c r="P61" s="36">
        <f t="shared" si="13"/>
        <v>11</v>
      </c>
      <c r="Q61" s="35">
        <f t="shared" si="14"/>
        <v>12</v>
      </c>
      <c r="R61" s="32">
        <f t="shared" si="11"/>
        <v>100</v>
      </c>
      <c r="S61" s="35"/>
      <c r="T61" s="43" t="s">
        <v>79</v>
      </c>
      <c r="U61" s="43">
        <f t="shared" si="15"/>
        <v>0</v>
      </c>
    </row>
    <row r="62" spans="13:21">
      <c r="M62" s="180">
        <v>12</v>
      </c>
      <c r="N62" s="49" t="b">
        <f t="shared" si="10"/>
        <v>1</v>
      </c>
      <c r="O62" s="43">
        <f t="shared" si="12"/>
        <v>11</v>
      </c>
      <c r="P62" s="36">
        <f t="shared" si="13"/>
        <v>12</v>
      </c>
      <c r="Q62" s="35">
        <f t="shared" si="14"/>
        <v>13</v>
      </c>
      <c r="R62" s="32">
        <f t="shared" si="11"/>
        <v>61</v>
      </c>
      <c r="S62" s="35"/>
      <c r="T62" s="43" t="s">
        <v>0</v>
      </c>
      <c r="U62" s="43">
        <f t="shared" si="15"/>
        <v>0</v>
      </c>
    </row>
    <row r="63" spans="13:21">
      <c r="M63" s="180">
        <v>13</v>
      </c>
      <c r="N63" s="49" t="b">
        <f t="shared" si="10"/>
        <v>1</v>
      </c>
      <c r="O63" s="43">
        <f t="shared" si="12"/>
        <v>12</v>
      </c>
      <c r="P63" s="36">
        <f t="shared" si="13"/>
        <v>13</v>
      </c>
      <c r="Q63" s="35">
        <f t="shared" si="14"/>
        <v>14</v>
      </c>
      <c r="R63" s="32">
        <f t="shared" si="11"/>
        <v>12.200000000000001</v>
      </c>
      <c r="S63" s="35"/>
      <c r="T63" s="43" t="s">
        <v>80</v>
      </c>
      <c r="U63" s="43">
        <f t="shared" si="15"/>
        <v>0</v>
      </c>
    </row>
    <row r="64" spans="13:21">
      <c r="M64" s="181">
        <v>14</v>
      </c>
      <c r="N64" s="50" t="b">
        <f t="shared" si="10"/>
        <v>1</v>
      </c>
      <c r="O64" s="45">
        <f t="shared" si="12"/>
        <v>13</v>
      </c>
      <c r="P64" s="39">
        <f t="shared" si="13"/>
        <v>14</v>
      </c>
      <c r="Q64" s="45">
        <f t="shared" si="14"/>
        <v>0</v>
      </c>
      <c r="R64" s="37" t="str">
        <f t="shared" si="11"/>
        <v/>
      </c>
      <c r="S64" s="38"/>
      <c r="T64" s="45" t="s">
        <v>81</v>
      </c>
      <c r="U64" s="45">
        <f t="shared" si="15"/>
        <v>0</v>
      </c>
    </row>
  </sheetData>
  <mergeCells count="16">
    <mergeCell ref="AF16:AG16"/>
    <mergeCell ref="AH30:AH32"/>
    <mergeCell ref="AH33:AI33"/>
    <mergeCell ref="AF37:AJ37"/>
    <mergeCell ref="AF40:AH40"/>
    <mergeCell ref="X40:Z40"/>
    <mergeCell ref="X16:Y16"/>
    <mergeCell ref="C40:E40"/>
    <mergeCell ref="Q5:R5"/>
    <mergeCell ref="C37:G37"/>
    <mergeCell ref="C16:D16"/>
    <mergeCell ref="X37:AB37"/>
    <mergeCell ref="E30:E32"/>
    <mergeCell ref="E33:F33"/>
    <mergeCell ref="Z30:Z32"/>
    <mergeCell ref="Z33:AA33"/>
  </mergeCells>
  <phoneticPr fontId="6" type="noConversion"/>
  <dataValidations count="1">
    <dataValidation type="list" allowBlank="1" showInputMessage="1" showErrorMessage="1" sqref="Y20:Y29 D20:D29 AG20:AG29">
      <formula1>ItemNo.</formula1>
    </dataValidation>
  </dataValidations>
  <pageMargins left="0.55118110236220474" right="0.55118110236220474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1522"/>
  <sheetViews>
    <sheetView topLeftCell="H1" zoomScale="90" zoomScaleNormal="90" workbookViewId="0">
      <pane ySplit="1275" activePane="bottomLeft"/>
      <selection activeCell="B2" sqref="B2"/>
      <selection pane="bottomLeft" activeCell="Q3" sqref="Q3"/>
    </sheetView>
  </sheetViews>
  <sheetFormatPr defaultRowHeight="15"/>
  <cols>
    <col min="1" max="1" width="14.5703125" style="138" bestFit="1" customWidth="1"/>
    <col min="2" max="2" width="36.85546875" style="145" customWidth="1"/>
    <col min="3" max="3" width="16.140625" style="99" customWidth="1"/>
    <col min="4" max="4" width="32.85546875" style="99" customWidth="1"/>
    <col min="5" max="5" width="27.5703125" style="99" customWidth="1"/>
    <col min="6" max="6" width="23.7109375" style="99" customWidth="1"/>
    <col min="7" max="7" width="19.140625" style="99" customWidth="1"/>
    <col min="8" max="10" width="16.7109375" style="99" customWidth="1"/>
    <col min="11" max="12" width="15.7109375" style="99" customWidth="1"/>
    <col min="13" max="13" width="15.7109375" style="137" customWidth="1"/>
    <col min="14" max="14" width="15.7109375" style="136" customWidth="1"/>
    <col min="15" max="15" width="15.7109375" style="174" customWidth="1"/>
    <col min="16" max="16" width="15.7109375" style="130" customWidth="1"/>
    <col min="17" max="17" width="15.7109375" style="131" customWidth="1"/>
    <col min="18" max="18" width="15.7109375" style="132" customWidth="1"/>
    <col min="19" max="19" width="15.7109375" style="99" customWidth="1"/>
    <col min="20" max="20" width="2.28515625" style="99" customWidth="1"/>
    <col min="21" max="21" width="35.7109375" style="152" customWidth="1"/>
    <col min="22" max="22" width="16.7109375" style="134" customWidth="1"/>
    <col min="23" max="23" width="2.28515625" style="94" customWidth="1"/>
    <col min="24" max="24" width="18.7109375" style="99" customWidth="1"/>
    <col min="25" max="27" width="18.7109375" style="94" customWidth="1"/>
    <col min="28" max="28" width="25.5703125" style="78" customWidth="1"/>
    <col min="29" max="16384" width="9.140625" style="78"/>
  </cols>
  <sheetData>
    <row r="1" spans="1:28" s="129" customFormat="1" ht="20.100000000000001" customHeight="1">
      <c r="A1" s="141" t="s">
        <v>21</v>
      </c>
      <c r="B1" s="142" t="s">
        <v>84</v>
      </c>
      <c r="C1" s="139" t="s">
        <v>28</v>
      </c>
      <c r="D1" s="123" t="s">
        <v>19</v>
      </c>
      <c r="E1" s="123" t="s">
        <v>77</v>
      </c>
      <c r="F1" s="123" t="s">
        <v>78</v>
      </c>
      <c r="G1" s="123" t="s">
        <v>23</v>
      </c>
      <c r="H1" s="143" t="s">
        <v>89</v>
      </c>
      <c r="I1" s="123" t="s">
        <v>29</v>
      </c>
      <c r="J1" s="123" t="s">
        <v>94</v>
      </c>
      <c r="K1" s="144" t="s">
        <v>30</v>
      </c>
      <c r="L1" s="123" t="s">
        <v>96</v>
      </c>
      <c r="M1" s="124" t="s">
        <v>97</v>
      </c>
      <c r="N1" s="124" t="s">
        <v>115</v>
      </c>
      <c r="O1" s="172" t="s">
        <v>25</v>
      </c>
      <c r="P1" s="125" t="s">
        <v>24</v>
      </c>
      <c r="Q1" s="126" t="s">
        <v>26</v>
      </c>
      <c r="R1" s="127" t="s">
        <v>27</v>
      </c>
      <c r="S1" s="139" t="s">
        <v>98</v>
      </c>
      <c r="T1" s="139" t="s">
        <v>122</v>
      </c>
      <c r="U1" s="151" t="s">
        <v>162</v>
      </c>
      <c r="V1" s="97" t="s">
        <v>88</v>
      </c>
      <c r="W1" s="122"/>
      <c r="X1" s="183" t="s">
        <v>92</v>
      </c>
      <c r="Y1" s="128" t="s">
        <v>93</v>
      </c>
      <c r="Z1" s="128" t="s">
        <v>90</v>
      </c>
      <c r="AA1" s="128" t="s">
        <v>91</v>
      </c>
      <c r="AB1" s="129" t="s">
        <v>124</v>
      </c>
    </row>
    <row r="2" spans="1:28" ht="20.100000000000001" customHeight="1">
      <c r="A2" s="182">
        <v>913001</v>
      </c>
      <c r="B2" s="154" t="s">
        <v>164</v>
      </c>
      <c r="C2" s="153" t="s">
        <v>137</v>
      </c>
      <c r="D2" s="153" t="s">
        <v>143</v>
      </c>
      <c r="E2" s="153" t="s">
        <v>144</v>
      </c>
      <c r="F2" s="153"/>
      <c r="G2" s="153" t="s">
        <v>145</v>
      </c>
      <c r="H2" s="153" t="s">
        <v>146</v>
      </c>
      <c r="I2" s="153" t="s">
        <v>147</v>
      </c>
      <c r="J2" s="153" t="s">
        <v>148</v>
      </c>
      <c r="K2" s="153" t="s">
        <v>32</v>
      </c>
      <c r="L2" s="155">
        <v>100</v>
      </c>
      <c r="M2" s="200">
        <f>IF(A2="","",IF(S2="",IF(A2="","",VLOOKUP(K2,calendar_price_2013,MATCH(L2,Sheet2!$C$1:$P$1,0)+1,0)),S2)*L2)</f>
        <v>61</v>
      </c>
      <c r="N2" s="166">
        <f>IF(A2="","",IF(T2=1,0,M2*0.2))</f>
        <v>12.200000000000001</v>
      </c>
      <c r="O2" s="174">
        <f>IF(H2="","",SUMIF(A2:A10344,A2,M2:N10344)+SUMIF(A2:A10344,A2,N2:N10344))</f>
        <v>366</v>
      </c>
      <c r="P2" s="156">
        <v>41419</v>
      </c>
      <c r="Q2" s="157">
        <v>0</v>
      </c>
      <c r="R2" s="158"/>
      <c r="S2" s="153">
        <v>0.61</v>
      </c>
      <c r="T2" s="153"/>
      <c r="U2" s="159"/>
      <c r="V2" s="160"/>
      <c r="AB2" s="135"/>
    </row>
    <row r="3" spans="1:28" ht="20.100000000000001" customHeight="1">
      <c r="A3" s="213">
        <f>IF(K3="","",IF(B3="",A2,A2+1))</f>
        <v>913001</v>
      </c>
      <c r="B3" s="154"/>
      <c r="C3" s="153"/>
      <c r="D3" s="153"/>
      <c r="E3" s="153"/>
      <c r="F3" s="153"/>
      <c r="G3" s="153"/>
      <c r="H3" s="153"/>
      <c r="I3" s="153"/>
      <c r="J3" s="153"/>
      <c r="K3" s="153" t="s">
        <v>100</v>
      </c>
      <c r="L3" s="155">
        <v>300</v>
      </c>
      <c r="M3" s="200">
        <f>IF(A3="","",IF(S3="",IF(A3="","",VLOOKUP(K3,calendar_price_2013,MATCH(L3,Sheet2!$C$1:$P$1,0)+1,0)),S3)*L3)</f>
        <v>183</v>
      </c>
      <c r="N3" s="214">
        <f t="shared" ref="N3:N15" si="0">IF(A3="","",IF(T3=1,0,M3*0.2))</f>
        <v>36.6</v>
      </c>
      <c r="O3" s="215" t="str">
        <f t="shared" ref="O3:O18" si="1">IF(H3="","",SUMIF(A3:A10345,A3,M3:N10345)+SUMIF(A3:A10345,A3,N3:N10345))</f>
        <v/>
      </c>
      <c r="P3" s="156"/>
      <c r="Q3" s="157"/>
      <c r="R3" s="158"/>
      <c r="S3" s="153">
        <v>0.61</v>
      </c>
      <c r="T3" s="153"/>
      <c r="U3" s="159"/>
      <c r="V3" s="160"/>
      <c r="AA3" s="95"/>
      <c r="AB3" s="135"/>
    </row>
    <row r="4" spans="1:28" ht="20.100000000000001" customHeight="1">
      <c r="A4" s="213">
        <f t="shared" ref="A4:A67" si="2">IF(K4="","",IF(B4="",A3,A3+1))</f>
        <v>913001</v>
      </c>
      <c r="B4" s="154"/>
      <c r="C4" s="153"/>
      <c r="D4" s="153"/>
      <c r="E4" s="153"/>
      <c r="F4" s="153"/>
      <c r="G4" s="153"/>
      <c r="H4" s="153"/>
      <c r="I4" s="153"/>
      <c r="J4" s="153"/>
      <c r="K4" s="153" t="s">
        <v>37</v>
      </c>
      <c r="L4" s="155">
        <v>100</v>
      </c>
      <c r="M4" s="200">
        <f>IF(A4="","",IF(S4="",IF(A4="","",VLOOKUP(K4,calendar_price_2013,MATCH(L4,Sheet2!$C$1:$P$1,0)+1,0)),S4)*L4)</f>
        <v>61</v>
      </c>
      <c r="N4" s="214">
        <f t="shared" si="0"/>
        <v>12.200000000000001</v>
      </c>
      <c r="O4" s="215" t="str">
        <f t="shared" si="1"/>
        <v/>
      </c>
      <c r="P4" s="156"/>
      <c r="Q4" s="157"/>
      <c r="R4" s="158"/>
      <c r="S4" s="153">
        <v>0.61</v>
      </c>
      <c r="T4" s="153"/>
      <c r="U4" s="159"/>
      <c r="V4" s="160"/>
      <c r="AA4" s="95"/>
      <c r="AB4" s="135"/>
    </row>
    <row r="5" spans="1:28" ht="20.100000000000001" customHeight="1">
      <c r="A5" s="213">
        <f t="shared" si="2"/>
        <v>913002</v>
      </c>
      <c r="B5" s="199" t="s">
        <v>180</v>
      </c>
      <c r="C5" s="198" t="s">
        <v>149</v>
      </c>
      <c r="D5" s="198" t="s">
        <v>150</v>
      </c>
      <c r="E5" s="198" t="s">
        <v>151</v>
      </c>
      <c r="F5" s="153"/>
      <c r="G5" s="198" t="s">
        <v>142</v>
      </c>
      <c r="H5" s="198" t="s">
        <v>152</v>
      </c>
      <c r="I5" s="198" t="s">
        <v>153</v>
      </c>
      <c r="J5" s="198" t="s">
        <v>154</v>
      </c>
      <c r="K5" s="198" t="s">
        <v>48</v>
      </c>
      <c r="L5" s="155">
        <v>100</v>
      </c>
      <c r="M5" s="212">
        <f>IF(A5="","",IF(S5="",IF(A5="","",VLOOKUP(K5,calendar_price_2013,MATCH(L5,Sheet2!$C$1:$P$1,0)+1,0)),S5)*L5)</f>
        <v>53</v>
      </c>
      <c r="N5" s="214">
        <f t="shared" si="0"/>
        <v>10.600000000000001</v>
      </c>
      <c r="O5" s="215">
        <f t="shared" si="1"/>
        <v>190.8</v>
      </c>
      <c r="P5" s="156">
        <v>41419</v>
      </c>
      <c r="Q5" s="157">
        <v>0</v>
      </c>
      <c r="R5" s="158"/>
      <c r="S5" s="153"/>
      <c r="T5" s="153"/>
      <c r="U5" s="159"/>
      <c r="V5" s="160"/>
      <c r="AA5" s="95"/>
      <c r="AB5" s="135"/>
    </row>
    <row r="6" spans="1:28" ht="20.100000000000001" customHeight="1">
      <c r="A6" s="213">
        <f t="shared" si="2"/>
        <v>913002</v>
      </c>
      <c r="B6" s="154"/>
      <c r="C6" s="153"/>
      <c r="D6" s="153"/>
      <c r="E6" s="153"/>
      <c r="F6" s="153"/>
      <c r="G6" s="153"/>
      <c r="H6" s="153"/>
      <c r="I6" s="153"/>
      <c r="J6" s="153"/>
      <c r="K6" s="198" t="s">
        <v>173</v>
      </c>
      <c r="L6" s="155">
        <v>100</v>
      </c>
      <c r="M6" s="212">
        <f>IF(A6="","",IF(S6="",IF(A6="","",VLOOKUP(K6,calendar_price_2013,MATCH(L6,Sheet2!$C$1:$P$1,0)+1,0)),S6)*L6)</f>
        <v>53</v>
      </c>
      <c r="N6" s="214">
        <f t="shared" si="0"/>
        <v>10.600000000000001</v>
      </c>
      <c r="O6" s="215" t="str">
        <f t="shared" si="1"/>
        <v/>
      </c>
      <c r="P6" s="156"/>
      <c r="Q6" s="157"/>
      <c r="R6" s="158"/>
      <c r="S6" s="153"/>
      <c r="T6" s="153"/>
      <c r="U6" s="159"/>
      <c r="V6" s="160"/>
      <c r="AA6" s="95"/>
      <c r="AB6" s="135"/>
    </row>
    <row r="7" spans="1:28" ht="20.100000000000001" customHeight="1">
      <c r="A7" s="213">
        <f t="shared" si="2"/>
        <v>913002</v>
      </c>
      <c r="B7" s="154"/>
      <c r="C7" s="153"/>
      <c r="D7" s="153"/>
      <c r="E7" s="153"/>
      <c r="F7" s="153"/>
      <c r="G7" s="153"/>
      <c r="H7" s="153"/>
      <c r="I7" s="153"/>
      <c r="J7" s="153"/>
      <c r="K7" s="198" t="s">
        <v>175</v>
      </c>
      <c r="L7" s="155">
        <v>100</v>
      </c>
      <c r="M7" s="212">
        <f>IF(A7="","",IF(S7="",IF(A7="","",VLOOKUP(K7,calendar_price_2013,MATCH(L7,Sheet2!$C$1:$P$1,0)+1,0)),S7)*L7)</f>
        <v>53</v>
      </c>
      <c r="N7" s="214">
        <f t="shared" si="0"/>
        <v>10.600000000000001</v>
      </c>
      <c r="O7" s="215" t="str">
        <f t="shared" si="1"/>
        <v/>
      </c>
      <c r="P7" s="156"/>
      <c r="Q7" s="157"/>
      <c r="R7" s="158"/>
      <c r="S7" s="153"/>
      <c r="T7" s="153"/>
      <c r="U7" s="159"/>
      <c r="V7" s="160"/>
      <c r="AA7" s="95"/>
      <c r="AB7" s="135"/>
    </row>
    <row r="8" spans="1:28" ht="20.100000000000001" customHeight="1">
      <c r="A8" s="213" t="str">
        <f t="shared" si="2"/>
        <v/>
      </c>
      <c r="B8" s="154"/>
      <c r="C8" s="153"/>
      <c r="D8" s="153"/>
      <c r="E8" s="153"/>
      <c r="F8" s="153"/>
      <c r="G8" s="153"/>
      <c r="H8" s="153"/>
      <c r="I8" s="153"/>
      <c r="J8" s="153"/>
      <c r="K8" s="153"/>
      <c r="L8" s="155"/>
      <c r="M8" s="212" t="str">
        <f>IF(A8="","",IF(S8="",IF(A8="","",VLOOKUP(K8,calendar_price_2013,MATCH(L8,Sheet2!$C$1:$P$1,0)+1,0)),S8)*L8)</f>
        <v/>
      </c>
      <c r="N8" s="214" t="str">
        <f t="shared" si="0"/>
        <v/>
      </c>
      <c r="O8" s="215" t="str">
        <f t="shared" si="1"/>
        <v/>
      </c>
      <c r="P8" s="156"/>
      <c r="Q8" s="157"/>
      <c r="R8" s="158"/>
      <c r="S8" s="153"/>
      <c r="T8" s="153"/>
      <c r="U8" s="159"/>
      <c r="V8" s="160"/>
      <c r="AA8" s="95"/>
      <c r="AB8" s="135"/>
    </row>
    <row r="9" spans="1:28" ht="20.100000000000001" customHeight="1">
      <c r="A9" s="213" t="str">
        <f t="shared" si="2"/>
        <v/>
      </c>
      <c r="B9" s="154"/>
      <c r="C9" s="153"/>
      <c r="D9" s="153"/>
      <c r="E9" s="153"/>
      <c r="F9" s="153"/>
      <c r="G9" s="153"/>
      <c r="H9" s="153"/>
      <c r="I9" s="153"/>
      <c r="J9" s="153"/>
      <c r="K9" s="153"/>
      <c r="L9" s="155"/>
      <c r="M9" s="212" t="str">
        <f>IF(A9="","",IF(S9="",IF(A9="","",VLOOKUP(K9,calendar_price_2013,MATCH(L9,Sheet2!$C$1:$P$1,0)+1,0)),S9)*L9)</f>
        <v/>
      </c>
      <c r="N9" s="214" t="str">
        <f t="shared" si="0"/>
        <v/>
      </c>
      <c r="O9" s="215" t="str">
        <f t="shared" si="1"/>
        <v/>
      </c>
      <c r="P9" s="156"/>
      <c r="Q9" s="157"/>
      <c r="R9" s="158"/>
      <c r="S9" s="153"/>
      <c r="T9" s="153"/>
      <c r="U9" s="159"/>
      <c r="V9" s="160"/>
      <c r="AA9" s="95"/>
      <c r="AB9" s="135"/>
    </row>
    <row r="10" spans="1:28" ht="20.100000000000001" customHeight="1">
      <c r="A10" s="213" t="str">
        <f t="shared" si="2"/>
        <v/>
      </c>
      <c r="B10" s="154"/>
      <c r="C10" s="153"/>
      <c r="D10" s="153"/>
      <c r="E10" s="153"/>
      <c r="F10" s="153"/>
      <c r="G10" s="153"/>
      <c r="H10" s="153"/>
      <c r="I10" s="153"/>
      <c r="J10" s="153"/>
      <c r="K10" s="153"/>
      <c r="L10" s="155"/>
      <c r="M10" s="165"/>
      <c r="N10" s="214" t="str">
        <f t="shared" si="0"/>
        <v/>
      </c>
      <c r="O10" s="215" t="str">
        <f t="shared" si="1"/>
        <v/>
      </c>
      <c r="P10" s="156"/>
      <c r="Q10" s="157"/>
      <c r="R10" s="158"/>
      <c r="S10" s="153"/>
      <c r="T10" s="153"/>
      <c r="U10" s="159"/>
      <c r="V10" s="160"/>
      <c r="AA10" s="95"/>
      <c r="AB10" s="135"/>
    </row>
    <row r="11" spans="1:28" ht="20.100000000000001" customHeight="1">
      <c r="A11" s="213" t="str">
        <f t="shared" si="2"/>
        <v/>
      </c>
      <c r="B11" s="154"/>
      <c r="C11" s="153"/>
      <c r="D11" s="153"/>
      <c r="E11" s="153"/>
      <c r="F11" s="153"/>
      <c r="G11" s="153"/>
      <c r="H11" s="153"/>
      <c r="I11" s="153"/>
      <c r="J11" s="153"/>
      <c r="K11" s="153"/>
      <c r="L11" s="155"/>
      <c r="M11" s="165"/>
      <c r="N11" s="214" t="str">
        <f t="shared" si="0"/>
        <v/>
      </c>
      <c r="O11" s="215" t="str">
        <f t="shared" si="1"/>
        <v/>
      </c>
      <c r="P11" s="156"/>
      <c r="Q11" s="157"/>
      <c r="R11" s="158"/>
      <c r="S11" s="153"/>
      <c r="T11" s="153"/>
      <c r="U11" s="159"/>
      <c r="V11" s="160"/>
      <c r="AA11" s="95"/>
      <c r="AB11" s="135"/>
    </row>
    <row r="12" spans="1:28" ht="20.100000000000001" customHeight="1">
      <c r="A12" s="213" t="str">
        <f t="shared" si="2"/>
        <v/>
      </c>
      <c r="B12" s="154"/>
      <c r="C12" s="153"/>
      <c r="D12" s="153"/>
      <c r="E12" s="153"/>
      <c r="F12" s="153"/>
      <c r="G12" s="153"/>
      <c r="H12" s="153"/>
      <c r="I12" s="153"/>
      <c r="J12" s="153"/>
      <c r="K12" s="153"/>
      <c r="L12" s="155"/>
      <c r="M12" s="165"/>
      <c r="N12" s="214" t="str">
        <f t="shared" si="0"/>
        <v/>
      </c>
      <c r="O12" s="215" t="str">
        <f t="shared" si="1"/>
        <v/>
      </c>
      <c r="P12" s="156"/>
      <c r="Q12" s="157"/>
      <c r="R12" s="158"/>
      <c r="S12" s="153"/>
      <c r="T12" s="153"/>
      <c r="U12" s="159"/>
      <c r="V12" s="160"/>
      <c r="AA12" s="95"/>
      <c r="AB12" s="135"/>
    </row>
    <row r="13" spans="1:28" ht="20.100000000000001" customHeight="1">
      <c r="A13" s="213" t="str">
        <f t="shared" si="2"/>
        <v/>
      </c>
      <c r="B13" s="154"/>
      <c r="C13" s="153"/>
      <c r="D13" s="153"/>
      <c r="E13" s="153"/>
      <c r="F13" s="153"/>
      <c r="G13" s="153"/>
      <c r="H13" s="153"/>
      <c r="I13" s="153"/>
      <c r="J13" s="153"/>
      <c r="K13" s="153"/>
      <c r="L13" s="155"/>
      <c r="M13" s="165"/>
      <c r="N13" s="214" t="str">
        <f t="shared" si="0"/>
        <v/>
      </c>
      <c r="O13" s="215" t="str">
        <f t="shared" si="1"/>
        <v/>
      </c>
      <c r="P13" s="156"/>
      <c r="Q13" s="157"/>
      <c r="R13" s="158"/>
      <c r="S13" s="153"/>
      <c r="T13" s="153"/>
      <c r="U13" s="159"/>
      <c r="V13" s="160"/>
      <c r="AA13" s="95"/>
      <c r="AB13" s="135"/>
    </row>
    <row r="14" spans="1:28" ht="20.100000000000001" customHeight="1">
      <c r="A14" s="213" t="str">
        <f t="shared" si="2"/>
        <v/>
      </c>
      <c r="B14" s="154"/>
      <c r="C14" s="153"/>
      <c r="D14" s="153"/>
      <c r="E14" s="153"/>
      <c r="F14" s="153"/>
      <c r="G14" s="153"/>
      <c r="H14" s="153"/>
      <c r="I14" s="153"/>
      <c r="J14" s="153"/>
      <c r="K14" s="153"/>
      <c r="L14" s="155"/>
      <c r="M14" s="165"/>
      <c r="N14" s="214" t="str">
        <f t="shared" si="0"/>
        <v/>
      </c>
      <c r="O14" s="215" t="str">
        <f t="shared" si="1"/>
        <v/>
      </c>
      <c r="P14" s="156"/>
      <c r="Q14" s="157"/>
      <c r="R14" s="158"/>
      <c r="S14" s="153"/>
      <c r="T14" s="153"/>
      <c r="U14" s="159"/>
      <c r="V14" s="160"/>
      <c r="AA14" s="95"/>
      <c r="AB14" s="135"/>
    </row>
    <row r="15" spans="1:28" ht="20.100000000000001" customHeight="1">
      <c r="A15" s="213" t="str">
        <f t="shared" si="2"/>
        <v/>
      </c>
      <c r="B15" s="154"/>
      <c r="C15" s="153"/>
      <c r="D15" s="153"/>
      <c r="E15" s="153"/>
      <c r="F15" s="153"/>
      <c r="G15" s="153"/>
      <c r="H15" s="153"/>
      <c r="I15" s="153"/>
      <c r="J15" s="153"/>
      <c r="K15" s="153"/>
      <c r="L15" s="155"/>
      <c r="M15" s="165"/>
      <c r="N15" s="214" t="str">
        <f t="shared" si="0"/>
        <v/>
      </c>
      <c r="O15" s="215" t="str">
        <f t="shared" si="1"/>
        <v/>
      </c>
      <c r="P15" s="156"/>
      <c r="Q15" s="157"/>
      <c r="R15" s="158"/>
      <c r="S15" s="153"/>
      <c r="T15" s="153"/>
      <c r="U15" s="159"/>
      <c r="V15" s="160"/>
      <c r="AA15" s="95"/>
      <c r="AB15" s="135"/>
    </row>
    <row r="16" spans="1:28" ht="20.100000000000001" customHeight="1">
      <c r="A16" s="213" t="str">
        <f t="shared" si="2"/>
        <v/>
      </c>
      <c r="B16" s="154"/>
      <c r="C16" s="153"/>
      <c r="D16" s="153"/>
      <c r="E16" s="153"/>
      <c r="F16" s="153"/>
      <c r="G16" s="153"/>
      <c r="H16" s="153"/>
      <c r="I16" s="153"/>
      <c r="J16" s="153"/>
      <c r="K16" s="153"/>
      <c r="L16" s="155"/>
      <c r="M16" s="165"/>
      <c r="N16" s="166"/>
      <c r="O16" s="215" t="str">
        <f t="shared" si="1"/>
        <v/>
      </c>
      <c r="P16" s="156"/>
      <c r="Q16" s="157"/>
      <c r="R16" s="158"/>
      <c r="S16" s="153"/>
      <c r="T16" s="153"/>
      <c r="U16" s="159"/>
      <c r="V16" s="160"/>
      <c r="AA16" s="95"/>
      <c r="AB16" s="135"/>
    </row>
    <row r="17" spans="1:28" ht="20.100000000000001" customHeight="1">
      <c r="A17" s="213" t="str">
        <f t="shared" si="2"/>
        <v/>
      </c>
      <c r="B17" s="154"/>
      <c r="C17" s="153"/>
      <c r="D17" s="153"/>
      <c r="E17" s="153"/>
      <c r="F17" s="153"/>
      <c r="G17" s="153"/>
      <c r="H17" s="153"/>
      <c r="I17" s="153"/>
      <c r="J17" s="153"/>
      <c r="K17" s="153"/>
      <c r="L17" s="155"/>
      <c r="M17" s="165"/>
      <c r="N17" s="166"/>
      <c r="O17" s="215" t="str">
        <f t="shared" si="1"/>
        <v/>
      </c>
      <c r="P17" s="156"/>
      <c r="Q17" s="157"/>
      <c r="R17" s="158"/>
      <c r="S17" s="153"/>
      <c r="T17" s="153"/>
      <c r="U17" s="159"/>
      <c r="V17" s="160"/>
      <c r="AA17" s="95"/>
      <c r="AB17" s="135"/>
    </row>
    <row r="18" spans="1:28" ht="20.100000000000001" customHeight="1">
      <c r="A18" s="213" t="str">
        <f t="shared" si="2"/>
        <v/>
      </c>
      <c r="B18" s="154"/>
      <c r="C18" s="153"/>
      <c r="D18" s="153"/>
      <c r="E18" s="153"/>
      <c r="F18" s="153"/>
      <c r="G18" s="153"/>
      <c r="H18" s="153"/>
      <c r="I18" s="153"/>
      <c r="J18" s="153"/>
      <c r="K18" s="153"/>
      <c r="L18" s="155"/>
      <c r="M18" s="165"/>
      <c r="N18" s="166"/>
      <c r="O18" s="215" t="str">
        <f t="shared" si="1"/>
        <v/>
      </c>
      <c r="P18" s="156"/>
      <c r="Q18" s="157"/>
      <c r="R18" s="158"/>
      <c r="S18" s="153"/>
      <c r="T18" s="153"/>
      <c r="U18" s="159"/>
      <c r="V18" s="160"/>
      <c r="AA18" s="95"/>
      <c r="AB18" s="135"/>
    </row>
    <row r="19" spans="1:28" ht="20.100000000000001" customHeight="1">
      <c r="A19" s="213" t="str">
        <f t="shared" si="2"/>
        <v/>
      </c>
      <c r="B19" s="154"/>
      <c r="C19" s="153"/>
      <c r="D19" s="153"/>
      <c r="E19" s="153"/>
      <c r="F19" s="153"/>
      <c r="G19" s="153"/>
      <c r="H19" s="153"/>
      <c r="I19" s="153"/>
      <c r="J19" s="153"/>
      <c r="K19" s="153"/>
      <c r="L19" s="155"/>
      <c r="M19" s="165"/>
      <c r="N19" s="166"/>
      <c r="P19" s="156"/>
      <c r="Q19" s="157"/>
      <c r="R19" s="158"/>
      <c r="S19" s="153"/>
      <c r="T19" s="153"/>
      <c r="U19" s="159"/>
      <c r="V19" s="160"/>
      <c r="AA19" s="95"/>
      <c r="AB19" s="135"/>
    </row>
    <row r="20" spans="1:28" ht="20.100000000000001" customHeight="1">
      <c r="A20" s="213" t="str">
        <f t="shared" si="2"/>
        <v/>
      </c>
      <c r="B20" s="154"/>
      <c r="C20" s="153"/>
      <c r="D20" s="153"/>
      <c r="E20" s="153"/>
      <c r="F20" s="153"/>
      <c r="G20" s="153"/>
      <c r="H20" s="153"/>
      <c r="I20" s="153"/>
      <c r="J20" s="153"/>
      <c r="K20" s="153"/>
      <c r="L20" s="155"/>
      <c r="M20" s="165"/>
      <c r="N20" s="166"/>
      <c r="P20" s="156"/>
      <c r="Q20" s="157"/>
      <c r="R20" s="158"/>
      <c r="S20" s="153"/>
      <c r="T20" s="153"/>
      <c r="U20" s="159"/>
      <c r="V20" s="160"/>
      <c r="AA20" s="95"/>
      <c r="AB20" s="135"/>
    </row>
    <row r="21" spans="1:28" ht="20.100000000000001" customHeight="1">
      <c r="A21" s="213" t="str">
        <f t="shared" si="2"/>
        <v/>
      </c>
      <c r="B21" s="154"/>
      <c r="C21" s="153"/>
      <c r="D21" s="153"/>
      <c r="E21" s="153"/>
      <c r="F21" s="153"/>
      <c r="G21" s="153"/>
      <c r="H21" s="153"/>
      <c r="I21" s="153"/>
      <c r="J21" s="153"/>
      <c r="K21" s="153"/>
      <c r="L21" s="155"/>
      <c r="M21" s="165"/>
      <c r="N21" s="166"/>
      <c r="P21" s="156"/>
      <c r="Q21" s="157"/>
      <c r="R21" s="158"/>
      <c r="S21" s="153"/>
      <c r="T21" s="153"/>
      <c r="U21" s="159"/>
      <c r="V21" s="160"/>
      <c r="AA21" s="95"/>
      <c r="AB21" s="135"/>
    </row>
    <row r="22" spans="1:28" ht="20.100000000000001" customHeight="1">
      <c r="A22" s="213" t="str">
        <f t="shared" si="2"/>
        <v/>
      </c>
      <c r="B22" s="154"/>
      <c r="C22" s="153"/>
      <c r="D22" s="153"/>
      <c r="E22" s="153"/>
      <c r="F22" s="153"/>
      <c r="G22" s="153"/>
      <c r="H22" s="153"/>
      <c r="I22" s="153"/>
      <c r="J22" s="153"/>
      <c r="K22" s="153"/>
      <c r="L22" s="155"/>
      <c r="M22" s="165"/>
      <c r="N22" s="166"/>
      <c r="P22" s="156"/>
      <c r="Q22" s="157"/>
      <c r="R22" s="158"/>
      <c r="S22" s="153"/>
      <c r="T22" s="153"/>
      <c r="U22" s="159"/>
      <c r="V22" s="160"/>
      <c r="AA22" s="95"/>
      <c r="AB22" s="135"/>
    </row>
    <row r="23" spans="1:28" ht="20.100000000000001" customHeight="1">
      <c r="A23" s="213" t="str">
        <f t="shared" si="2"/>
        <v/>
      </c>
      <c r="B23" s="154"/>
      <c r="C23" s="153"/>
      <c r="D23" s="153"/>
      <c r="E23" s="153"/>
      <c r="F23" s="153"/>
      <c r="G23" s="153"/>
      <c r="H23" s="153"/>
      <c r="I23" s="153"/>
      <c r="J23" s="153"/>
      <c r="K23" s="153"/>
      <c r="L23" s="155"/>
      <c r="M23" s="165"/>
      <c r="N23" s="166"/>
      <c r="P23" s="156"/>
      <c r="Q23" s="157"/>
      <c r="R23" s="158"/>
      <c r="S23" s="153"/>
      <c r="T23" s="153"/>
      <c r="U23" s="159"/>
      <c r="V23" s="160"/>
      <c r="AA23" s="95"/>
      <c r="AB23" s="135"/>
    </row>
    <row r="24" spans="1:28" ht="20.100000000000001" customHeight="1">
      <c r="A24" s="213" t="str">
        <f t="shared" si="2"/>
        <v/>
      </c>
      <c r="B24" s="154"/>
      <c r="C24" s="153"/>
      <c r="D24" s="153"/>
      <c r="E24" s="153"/>
      <c r="F24" s="153"/>
      <c r="G24" s="153"/>
      <c r="H24" s="153"/>
      <c r="I24" s="153"/>
      <c r="J24" s="153"/>
      <c r="K24" s="153"/>
      <c r="L24" s="155"/>
      <c r="M24" s="165"/>
      <c r="N24" s="166"/>
      <c r="P24" s="156"/>
      <c r="Q24" s="157"/>
      <c r="R24" s="158"/>
      <c r="S24" s="153"/>
      <c r="T24" s="153"/>
      <c r="U24" s="159"/>
      <c r="V24" s="160"/>
      <c r="AA24" s="95"/>
      <c r="AB24" s="135"/>
    </row>
    <row r="25" spans="1:28" ht="20.100000000000001" customHeight="1">
      <c r="A25" s="213" t="str">
        <f t="shared" si="2"/>
        <v/>
      </c>
      <c r="B25" s="154"/>
      <c r="C25" s="153"/>
      <c r="D25" s="153"/>
      <c r="E25" s="153"/>
      <c r="F25" s="153"/>
      <c r="G25" s="153"/>
      <c r="H25" s="153"/>
      <c r="I25" s="153"/>
      <c r="J25" s="153"/>
      <c r="K25" s="153"/>
      <c r="L25" s="155"/>
      <c r="M25" s="165"/>
      <c r="N25" s="166"/>
      <c r="P25" s="156"/>
      <c r="Q25" s="157"/>
      <c r="R25" s="158"/>
      <c r="S25" s="153"/>
      <c r="T25" s="153"/>
      <c r="U25" s="159"/>
      <c r="V25" s="160"/>
      <c r="AA25" s="95"/>
      <c r="AB25" s="135"/>
    </row>
    <row r="26" spans="1:28" ht="20.100000000000001" customHeight="1">
      <c r="A26" s="213" t="str">
        <f t="shared" si="2"/>
        <v/>
      </c>
      <c r="B26" s="154"/>
      <c r="C26" s="153"/>
      <c r="D26" s="153"/>
      <c r="E26" s="153"/>
      <c r="F26" s="153"/>
      <c r="G26" s="153"/>
      <c r="H26" s="153"/>
      <c r="I26" s="153"/>
      <c r="J26" s="153"/>
      <c r="K26" s="153"/>
      <c r="L26" s="155"/>
      <c r="M26" s="165"/>
      <c r="N26" s="166"/>
      <c r="P26" s="156"/>
      <c r="Q26" s="157"/>
      <c r="R26" s="158"/>
      <c r="S26" s="153"/>
      <c r="T26" s="153"/>
      <c r="U26" s="159"/>
      <c r="V26" s="160"/>
      <c r="AA26" s="95"/>
      <c r="AB26" s="135"/>
    </row>
    <row r="27" spans="1:28" ht="20.100000000000001" customHeight="1">
      <c r="A27" s="213" t="str">
        <f t="shared" si="2"/>
        <v/>
      </c>
      <c r="B27" s="154"/>
      <c r="C27" s="153"/>
      <c r="D27" s="153"/>
      <c r="E27" s="153"/>
      <c r="F27" s="153"/>
      <c r="G27" s="153"/>
      <c r="H27" s="153"/>
      <c r="I27" s="153"/>
      <c r="J27" s="153"/>
      <c r="K27" s="153"/>
      <c r="L27" s="155"/>
      <c r="M27" s="165"/>
      <c r="N27" s="166"/>
      <c r="P27" s="156"/>
      <c r="Q27" s="157"/>
      <c r="R27" s="158"/>
      <c r="S27" s="153"/>
      <c r="T27" s="153"/>
      <c r="U27" s="159"/>
      <c r="V27" s="160"/>
      <c r="AA27" s="95"/>
      <c r="AB27" s="135"/>
    </row>
    <row r="28" spans="1:28" ht="20.100000000000001" customHeight="1">
      <c r="A28" s="213" t="str">
        <f t="shared" si="2"/>
        <v/>
      </c>
      <c r="B28" s="154"/>
      <c r="C28" s="153"/>
      <c r="D28" s="153"/>
      <c r="E28" s="153"/>
      <c r="F28" s="153"/>
      <c r="G28" s="153"/>
      <c r="H28" s="153"/>
      <c r="I28" s="153"/>
      <c r="J28" s="153"/>
      <c r="K28" s="153"/>
      <c r="L28" s="155"/>
      <c r="M28" s="165"/>
      <c r="N28" s="166"/>
      <c r="P28" s="156"/>
      <c r="Q28" s="157"/>
      <c r="R28" s="158"/>
      <c r="S28" s="153"/>
      <c r="T28" s="153"/>
      <c r="U28" s="159"/>
      <c r="V28" s="160"/>
      <c r="AA28" s="95"/>
      <c r="AB28" s="135"/>
    </row>
    <row r="29" spans="1:28" ht="20.100000000000001" customHeight="1">
      <c r="A29" s="213" t="str">
        <f t="shared" si="2"/>
        <v/>
      </c>
      <c r="B29" s="154"/>
      <c r="C29" s="153"/>
      <c r="D29" s="153"/>
      <c r="E29" s="153"/>
      <c r="F29" s="153"/>
      <c r="G29" s="153"/>
      <c r="H29" s="153"/>
      <c r="I29" s="153"/>
      <c r="J29" s="153"/>
      <c r="K29" s="153"/>
      <c r="L29" s="155"/>
      <c r="M29" s="165"/>
      <c r="N29" s="166"/>
      <c r="P29" s="156"/>
      <c r="Q29" s="157"/>
      <c r="R29" s="158"/>
      <c r="S29" s="153"/>
      <c r="T29" s="153"/>
      <c r="U29" s="159"/>
      <c r="V29" s="160"/>
      <c r="AA29" s="95"/>
      <c r="AB29" s="135"/>
    </row>
    <row r="30" spans="1:28" ht="20.100000000000001" customHeight="1">
      <c r="A30" s="213" t="str">
        <f t="shared" si="2"/>
        <v/>
      </c>
      <c r="B30" s="154"/>
      <c r="C30" s="153"/>
      <c r="D30" s="153"/>
      <c r="E30" s="153"/>
      <c r="F30" s="153"/>
      <c r="G30" s="153"/>
      <c r="H30" s="153"/>
      <c r="I30" s="153"/>
      <c r="J30" s="153"/>
      <c r="K30" s="153"/>
      <c r="L30" s="155"/>
      <c r="M30" s="165"/>
      <c r="N30" s="166"/>
      <c r="P30" s="156"/>
      <c r="Q30" s="157"/>
      <c r="R30" s="158"/>
      <c r="S30" s="153"/>
      <c r="T30" s="153"/>
      <c r="U30" s="159"/>
      <c r="V30" s="160"/>
      <c r="AA30" s="95"/>
      <c r="AB30" s="135"/>
    </row>
    <row r="31" spans="1:28" ht="20.100000000000001" customHeight="1">
      <c r="A31" s="213" t="str">
        <f t="shared" si="2"/>
        <v/>
      </c>
      <c r="B31" s="154"/>
      <c r="C31" s="153"/>
      <c r="D31" s="153"/>
      <c r="E31" s="153"/>
      <c r="F31" s="153"/>
      <c r="G31" s="153"/>
      <c r="H31" s="153"/>
      <c r="I31" s="153"/>
      <c r="J31" s="153"/>
      <c r="K31" s="153"/>
      <c r="L31" s="155"/>
      <c r="M31" s="165"/>
      <c r="N31" s="166"/>
      <c r="P31" s="156"/>
      <c r="Q31" s="157"/>
      <c r="R31" s="158"/>
      <c r="S31" s="153"/>
      <c r="T31" s="153"/>
      <c r="U31" s="159"/>
      <c r="V31" s="160"/>
      <c r="AA31" s="95"/>
      <c r="AB31" s="135"/>
    </row>
    <row r="32" spans="1:28" ht="20.100000000000001" customHeight="1">
      <c r="A32" s="213" t="str">
        <f t="shared" si="2"/>
        <v/>
      </c>
      <c r="B32" s="154"/>
      <c r="C32" s="153"/>
      <c r="D32" s="153"/>
      <c r="E32" s="153"/>
      <c r="F32" s="153"/>
      <c r="G32" s="153"/>
      <c r="H32" s="153"/>
      <c r="I32" s="153"/>
      <c r="J32" s="153"/>
      <c r="K32" s="153"/>
      <c r="L32" s="155"/>
      <c r="M32" s="165"/>
      <c r="N32" s="166"/>
      <c r="P32" s="156"/>
      <c r="Q32" s="157"/>
      <c r="R32" s="158"/>
      <c r="S32" s="153"/>
      <c r="T32" s="153"/>
      <c r="U32" s="159"/>
      <c r="V32" s="160"/>
      <c r="AA32" s="95"/>
      <c r="AB32" s="135"/>
    </row>
    <row r="33" spans="1:28" ht="20.100000000000001" customHeight="1">
      <c r="A33" s="213" t="str">
        <f t="shared" si="2"/>
        <v/>
      </c>
      <c r="B33" s="154"/>
      <c r="C33" s="153"/>
      <c r="D33" s="153"/>
      <c r="E33" s="153"/>
      <c r="F33" s="153"/>
      <c r="G33" s="153"/>
      <c r="H33" s="153"/>
      <c r="I33" s="153"/>
      <c r="J33" s="153"/>
      <c r="K33" s="153"/>
      <c r="L33" s="155"/>
      <c r="M33" s="165"/>
      <c r="N33" s="166"/>
      <c r="P33" s="156"/>
      <c r="Q33" s="157"/>
      <c r="R33" s="158"/>
      <c r="S33" s="153"/>
      <c r="T33" s="153"/>
      <c r="U33" s="159"/>
      <c r="V33" s="160"/>
      <c r="AA33" s="95"/>
      <c r="AB33" s="135"/>
    </row>
    <row r="34" spans="1:28" ht="20.100000000000001" customHeight="1">
      <c r="A34" s="213" t="str">
        <f t="shared" si="2"/>
        <v/>
      </c>
      <c r="B34" s="154"/>
      <c r="C34" s="153"/>
      <c r="D34" s="153"/>
      <c r="E34" s="153"/>
      <c r="F34" s="153"/>
      <c r="G34" s="153"/>
      <c r="H34" s="153"/>
      <c r="I34" s="153"/>
      <c r="J34" s="153"/>
      <c r="K34" s="153"/>
      <c r="L34" s="155"/>
      <c r="M34" s="165"/>
      <c r="N34" s="166"/>
      <c r="P34" s="156"/>
      <c r="Q34" s="157"/>
      <c r="R34" s="158"/>
      <c r="S34" s="153"/>
      <c r="T34" s="153"/>
      <c r="U34" s="159"/>
      <c r="V34" s="160"/>
      <c r="AA34" s="95"/>
      <c r="AB34" s="135"/>
    </row>
    <row r="35" spans="1:28" ht="20.100000000000001" customHeight="1">
      <c r="A35" s="213" t="str">
        <f t="shared" si="2"/>
        <v/>
      </c>
      <c r="B35" s="154"/>
      <c r="C35" s="153"/>
      <c r="D35" s="153"/>
      <c r="E35" s="153"/>
      <c r="F35" s="153"/>
      <c r="G35" s="153"/>
      <c r="H35" s="153"/>
      <c r="I35" s="153"/>
      <c r="J35" s="153"/>
      <c r="K35" s="153"/>
      <c r="L35" s="155"/>
      <c r="M35" s="165"/>
      <c r="N35" s="166"/>
      <c r="P35" s="156"/>
      <c r="Q35" s="157"/>
      <c r="R35" s="158"/>
      <c r="S35" s="153"/>
      <c r="T35" s="153"/>
      <c r="U35" s="159"/>
      <c r="V35" s="160"/>
      <c r="AA35" s="95"/>
      <c r="AB35" s="135"/>
    </row>
    <row r="36" spans="1:28" ht="20.100000000000001" customHeight="1">
      <c r="A36" s="213" t="str">
        <f t="shared" si="2"/>
        <v/>
      </c>
      <c r="B36" s="154"/>
      <c r="C36" s="153"/>
      <c r="D36" s="153"/>
      <c r="E36" s="153"/>
      <c r="F36" s="153"/>
      <c r="G36" s="153"/>
      <c r="H36" s="153"/>
      <c r="I36" s="153"/>
      <c r="J36" s="153"/>
      <c r="K36" s="153"/>
      <c r="L36" s="155"/>
      <c r="M36" s="165"/>
      <c r="N36" s="166"/>
      <c r="P36" s="156"/>
      <c r="Q36" s="157"/>
      <c r="R36" s="158"/>
      <c r="S36" s="153"/>
      <c r="T36" s="153"/>
      <c r="U36" s="159"/>
      <c r="V36" s="160"/>
      <c r="AA36" s="95"/>
      <c r="AB36" s="135"/>
    </row>
    <row r="37" spans="1:28" ht="20.100000000000001" customHeight="1">
      <c r="A37" s="213" t="str">
        <f t="shared" si="2"/>
        <v/>
      </c>
      <c r="B37" s="154"/>
      <c r="C37" s="153"/>
      <c r="D37" s="153"/>
      <c r="E37" s="153"/>
      <c r="F37" s="153"/>
      <c r="G37" s="153"/>
      <c r="H37" s="153"/>
      <c r="I37" s="153"/>
      <c r="J37" s="153"/>
      <c r="K37" s="153"/>
      <c r="L37" s="155"/>
      <c r="M37" s="165"/>
      <c r="N37" s="166"/>
      <c r="P37" s="156"/>
      <c r="Q37" s="157"/>
      <c r="R37" s="158"/>
      <c r="S37" s="153"/>
      <c r="T37" s="153"/>
      <c r="U37" s="159"/>
      <c r="V37" s="160"/>
      <c r="AA37" s="95"/>
      <c r="AB37" s="135"/>
    </row>
    <row r="38" spans="1:28" ht="20.100000000000001" customHeight="1">
      <c r="A38" s="213" t="str">
        <f t="shared" si="2"/>
        <v/>
      </c>
      <c r="B38" s="154"/>
      <c r="C38" s="153"/>
      <c r="D38" s="153"/>
      <c r="E38" s="153"/>
      <c r="F38" s="153"/>
      <c r="G38" s="153"/>
      <c r="H38" s="153"/>
      <c r="I38" s="153"/>
      <c r="J38" s="153"/>
      <c r="K38" s="153"/>
      <c r="L38" s="155"/>
      <c r="M38" s="165"/>
      <c r="N38" s="166"/>
      <c r="P38" s="156"/>
      <c r="Q38" s="157"/>
      <c r="R38" s="158"/>
      <c r="S38" s="153"/>
      <c r="T38" s="153"/>
      <c r="U38" s="159"/>
      <c r="V38" s="160"/>
      <c r="AA38" s="95"/>
      <c r="AB38" s="135"/>
    </row>
    <row r="39" spans="1:28" ht="20.100000000000001" customHeight="1">
      <c r="A39" s="213" t="str">
        <f t="shared" si="2"/>
        <v/>
      </c>
      <c r="B39" s="154"/>
      <c r="C39" s="153"/>
      <c r="D39" s="153"/>
      <c r="E39" s="153"/>
      <c r="F39" s="153"/>
      <c r="G39" s="153"/>
      <c r="H39" s="153"/>
      <c r="I39" s="153"/>
      <c r="J39" s="153"/>
      <c r="K39" s="153"/>
      <c r="L39" s="155"/>
      <c r="M39" s="165"/>
      <c r="N39" s="166"/>
      <c r="P39" s="156"/>
      <c r="Q39" s="157"/>
      <c r="R39" s="158"/>
      <c r="S39" s="153"/>
      <c r="T39" s="153"/>
      <c r="U39" s="159"/>
      <c r="V39" s="160"/>
      <c r="AA39" s="95"/>
      <c r="AB39" s="135"/>
    </row>
    <row r="40" spans="1:28" ht="20.100000000000001" customHeight="1">
      <c r="A40" s="213" t="str">
        <f t="shared" si="2"/>
        <v/>
      </c>
      <c r="B40" s="154"/>
      <c r="C40" s="153"/>
      <c r="D40" s="153"/>
      <c r="E40" s="153"/>
      <c r="F40" s="153"/>
      <c r="G40" s="153"/>
      <c r="H40" s="153"/>
      <c r="I40" s="153"/>
      <c r="J40" s="153"/>
      <c r="K40" s="153"/>
      <c r="L40" s="155"/>
      <c r="M40" s="165"/>
      <c r="N40" s="166"/>
      <c r="P40" s="156"/>
      <c r="Q40" s="157"/>
      <c r="R40" s="158"/>
      <c r="S40" s="153"/>
      <c r="T40" s="153"/>
      <c r="U40" s="159"/>
      <c r="V40" s="160"/>
      <c r="AA40" s="95"/>
      <c r="AB40" s="135"/>
    </row>
    <row r="41" spans="1:28" ht="20.100000000000001" customHeight="1">
      <c r="A41" s="213" t="str">
        <f t="shared" si="2"/>
        <v/>
      </c>
      <c r="B41" s="154"/>
      <c r="C41" s="153"/>
      <c r="D41" s="153"/>
      <c r="E41" s="153"/>
      <c r="F41" s="153"/>
      <c r="G41" s="153"/>
      <c r="H41" s="153"/>
      <c r="I41" s="153"/>
      <c r="J41" s="153"/>
      <c r="K41" s="153"/>
      <c r="L41" s="155"/>
      <c r="M41" s="165"/>
      <c r="N41" s="166"/>
      <c r="P41" s="156"/>
      <c r="Q41" s="157"/>
      <c r="R41" s="158"/>
      <c r="S41" s="153"/>
      <c r="T41" s="153"/>
      <c r="U41" s="159"/>
      <c r="V41" s="160"/>
      <c r="AA41" s="95"/>
      <c r="AB41" s="135"/>
    </row>
    <row r="42" spans="1:28" ht="20.100000000000001" customHeight="1">
      <c r="A42" s="213" t="str">
        <f t="shared" si="2"/>
        <v/>
      </c>
      <c r="B42" s="154"/>
      <c r="C42" s="153"/>
      <c r="D42" s="153"/>
      <c r="E42" s="153"/>
      <c r="F42" s="153"/>
      <c r="G42" s="153"/>
      <c r="H42" s="153"/>
      <c r="I42" s="153"/>
      <c r="J42" s="153"/>
      <c r="K42" s="153"/>
      <c r="L42" s="155"/>
      <c r="M42" s="165"/>
      <c r="N42" s="166"/>
      <c r="P42" s="156"/>
      <c r="Q42" s="157"/>
      <c r="R42" s="158"/>
      <c r="S42" s="153"/>
      <c r="T42" s="153"/>
      <c r="U42" s="159"/>
      <c r="V42" s="160"/>
      <c r="AA42" s="95"/>
      <c r="AB42" s="135"/>
    </row>
    <row r="43" spans="1:28" ht="20.100000000000001" customHeight="1">
      <c r="A43" s="213" t="str">
        <f t="shared" si="2"/>
        <v/>
      </c>
      <c r="B43" s="154"/>
      <c r="C43" s="153"/>
      <c r="D43" s="153"/>
      <c r="E43" s="153"/>
      <c r="F43" s="153"/>
      <c r="G43" s="153"/>
      <c r="H43" s="153"/>
      <c r="I43" s="153"/>
      <c r="J43" s="153"/>
      <c r="K43" s="153"/>
      <c r="L43" s="155"/>
      <c r="M43" s="165"/>
      <c r="N43" s="166"/>
      <c r="P43" s="156"/>
      <c r="Q43" s="157"/>
      <c r="R43" s="158"/>
      <c r="S43" s="153"/>
      <c r="T43" s="153"/>
      <c r="U43" s="159"/>
      <c r="V43" s="160"/>
      <c r="AA43" s="95"/>
      <c r="AB43" s="135"/>
    </row>
    <row r="44" spans="1:28" ht="20.100000000000001" customHeight="1">
      <c r="A44" s="213" t="str">
        <f t="shared" si="2"/>
        <v/>
      </c>
      <c r="B44" s="154"/>
      <c r="C44" s="153"/>
      <c r="D44" s="153"/>
      <c r="E44" s="153"/>
      <c r="F44" s="153"/>
      <c r="G44" s="153"/>
      <c r="H44" s="153"/>
      <c r="I44" s="153"/>
      <c r="J44" s="153"/>
      <c r="K44" s="153"/>
      <c r="L44" s="155"/>
      <c r="M44" s="165"/>
      <c r="N44" s="166"/>
      <c r="P44" s="156"/>
      <c r="Q44" s="157"/>
      <c r="R44" s="158"/>
      <c r="S44" s="153"/>
      <c r="T44" s="153"/>
      <c r="U44" s="159"/>
      <c r="V44" s="160"/>
      <c r="AA44" s="95"/>
      <c r="AB44" s="135"/>
    </row>
    <row r="45" spans="1:28" ht="20.100000000000001" customHeight="1">
      <c r="A45" s="213" t="str">
        <f t="shared" si="2"/>
        <v/>
      </c>
      <c r="B45" s="154"/>
      <c r="C45" s="153"/>
      <c r="D45" s="153"/>
      <c r="E45" s="153"/>
      <c r="F45" s="153"/>
      <c r="G45" s="153"/>
      <c r="H45" s="153"/>
      <c r="I45" s="153"/>
      <c r="J45" s="153"/>
      <c r="K45" s="153"/>
      <c r="L45" s="155"/>
      <c r="M45" s="165"/>
      <c r="N45" s="166"/>
      <c r="P45" s="156"/>
      <c r="Q45" s="157"/>
      <c r="R45" s="158"/>
      <c r="S45" s="153"/>
      <c r="T45" s="153"/>
      <c r="U45" s="159"/>
      <c r="V45" s="160"/>
      <c r="AA45" s="95"/>
      <c r="AB45" s="135"/>
    </row>
    <row r="46" spans="1:28" ht="20.100000000000001" customHeight="1">
      <c r="A46" s="213" t="str">
        <f t="shared" si="2"/>
        <v/>
      </c>
      <c r="B46" s="154"/>
      <c r="C46" s="153"/>
      <c r="D46" s="153"/>
      <c r="E46" s="153"/>
      <c r="F46" s="153"/>
      <c r="G46" s="153"/>
      <c r="H46" s="153"/>
      <c r="I46" s="153"/>
      <c r="J46" s="153"/>
      <c r="K46" s="153"/>
      <c r="L46" s="155"/>
      <c r="M46" s="165"/>
      <c r="N46" s="166"/>
      <c r="P46" s="156"/>
      <c r="Q46" s="157"/>
      <c r="R46" s="158"/>
      <c r="S46" s="153"/>
      <c r="T46" s="153"/>
      <c r="U46" s="159"/>
      <c r="V46" s="160"/>
      <c r="AA46" s="95"/>
      <c r="AB46" s="135"/>
    </row>
    <row r="47" spans="1:28" ht="20.100000000000001" customHeight="1">
      <c r="A47" s="213" t="str">
        <f t="shared" si="2"/>
        <v/>
      </c>
      <c r="B47" s="154"/>
      <c r="C47" s="153"/>
      <c r="D47" s="153"/>
      <c r="E47" s="153"/>
      <c r="F47" s="153"/>
      <c r="G47" s="153"/>
      <c r="H47" s="153"/>
      <c r="I47" s="153"/>
      <c r="J47" s="153"/>
      <c r="K47" s="153"/>
      <c r="L47" s="155"/>
      <c r="M47" s="165"/>
      <c r="N47" s="166"/>
      <c r="P47" s="156"/>
      <c r="Q47" s="157"/>
      <c r="R47" s="158"/>
      <c r="S47" s="153"/>
      <c r="T47" s="153"/>
      <c r="U47" s="159"/>
      <c r="V47" s="160"/>
      <c r="AA47" s="95"/>
      <c r="AB47" s="135"/>
    </row>
    <row r="48" spans="1:28" ht="20.100000000000001" customHeight="1">
      <c r="A48" s="213" t="str">
        <f t="shared" si="2"/>
        <v/>
      </c>
      <c r="B48" s="154"/>
      <c r="C48" s="153"/>
      <c r="D48" s="153"/>
      <c r="E48" s="153"/>
      <c r="F48" s="153"/>
      <c r="G48" s="153"/>
      <c r="H48" s="153"/>
      <c r="I48" s="153"/>
      <c r="J48" s="153"/>
      <c r="K48" s="153"/>
      <c r="L48" s="155"/>
      <c r="M48" s="165"/>
      <c r="N48" s="166"/>
      <c r="P48" s="156"/>
      <c r="Q48" s="157"/>
      <c r="R48" s="158"/>
      <c r="S48" s="153"/>
      <c r="T48" s="153"/>
      <c r="U48" s="159"/>
      <c r="V48" s="160"/>
      <c r="AA48" s="95"/>
      <c r="AB48" s="135"/>
    </row>
    <row r="49" spans="1:28" ht="20.100000000000001" customHeight="1">
      <c r="A49" s="213" t="str">
        <f t="shared" si="2"/>
        <v/>
      </c>
      <c r="B49" s="154"/>
      <c r="C49" s="153"/>
      <c r="D49" s="153"/>
      <c r="E49" s="153"/>
      <c r="F49" s="153"/>
      <c r="G49" s="153"/>
      <c r="H49" s="153"/>
      <c r="I49" s="153"/>
      <c r="J49" s="153"/>
      <c r="K49" s="153"/>
      <c r="L49" s="155"/>
      <c r="M49" s="165"/>
      <c r="N49" s="166"/>
      <c r="P49" s="156"/>
      <c r="Q49" s="157"/>
      <c r="R49" s="158"/>
      <c r="S49" s="153"/>
      <c r="T49" s="153"/>
      <c r="U49" s="159"/>
      <c r="V49" s="160"/>
      <c r="AA49" s="95"/>
      <c r="AB49" s="135"/>
    </row>
    <row r="50" spans="1:28" ht="20.100000000000001" customHeight="1">
      <c r="A50" s="213" t="str">
        <f t="shared" si="2"/>
        <v/>
      </c>
      <c r="B50" s="154"/>
      <c r="C50" s="153"/>
      <c r="D50" s="153"/>
      <c r="E50" s="153"/>
      <c r="F50" s="153"/>
      <c r="G50" s="153"/>
      <c r="H50" s="153"/>
      <c r="I50" s="153"/>
      <c r="J50" s="153"/>
      <c r="K50" s="153"/>
      <c r="L50" s="155"/>
      <c r="M50" s="165"/>
      <c r="N50" s="166"/>
      <c r="P50" s="156"/>
      <c r="Q50" s="157"/>
      <c r="R50" s="158"/>
      <c r="S50" s="153"/>
      <c r="T50" s="153"/>
      <c r="U50" s="159"/>
      <c r="V50" s="160"/>
      <c r="AA50" s="95"/>
      <c r="AB50" s="135"/>
    </row>
    <row r="51" spans="1:28" ht="20.100000000000001" customHeight="1">
      <c r="A51" s="213" t="str">
        <f t="shared" si="2"/>
        <v/>
      </c>
      <c r="B51" s="154"/>
      <c r="C51" s="153"/>
      <c r="D51" s="153"/>
      <c r="E51" s="153"/>
      <c r="F51" s="153"/>
      <c r="G51" s="153"/>
      <c r="H51" s="153"/>
      <c r="I51" s="153"/>
      <c r="J51" s="153"/>
      <c r="K51" s="153"/>
      <c r="L51" s="155"/>
      <c r="M51" s="165"/>
      <c r="N51" s="166"/>
      <c r="P51" s="156"/>
      <c r="Q51" s="157"/>
      <c r="R51" s="158"/>
      <c r="S51" s="153"/>
      <c r="T51" s="153"/>
      <c r="U51" s="159"/>
      <c r="V51" s="160"/>
      <c r="AA51" s="95"/>
      <c r="AB51" s="135"/>
    </row>
    <row r="52" spans="1:28" ht="20.100000000000001" customHeight="1">
      <c r="A52" s="213" t="str">
        <f t="shared" si="2"/>
        <v/>
      </c>
      <c r="B52" s="154"/>
      <c r="C52" s="153"/>
      <c r="D52" s="153"/>
      <c r="E52" s="153"/>
      <c r="F52" s="153"/>
      <c r="G52" s="153"/>
      <c r="H52" s="153"/>
      <c r="I52" s="153"/>
      <c r="J52" s="153"/>
      <c r="K52" s="153"/>
      <c r="L52" s="155"/>
      <c r="M52" s="165"/>
      <c r="N52" s="166"/>
      <c r="P52" s="156"/>
      <c r="Q52" s="157"/>
      <c r="R52" s="158"/>
      <c r="S52" s="153"/>
      <c r="T52" s="153"/>
      <c r="U52" s="159"/>
      <c r="V52" s="160"/>
      <c r="AA52" s="95"/>
      <c r="AB52" s="135"/>
    </row>
    <row r="53" spans="1:28" ht="20.100000000000001" customHeight="1">
      <c r="A53" s="213" t="str">
        <f t="shared" si="2"/>
        <v/>
      </c>
      <c r="B53" s="154"/>
      <c r="C53" s="153"/>
      <c r="D53" s="153"/>
      <c r="E53" s="153"/>
      <c r="F53" s="153"/>
      <c r="G53" s="153"/>
      <c r="H53" s="153"/>
      <c r="I53" s="153"/>
      <c r="J53" s="153"/>
      <c r="K53" s="153"/>
      <c r="L53" s="155"/>
      <c r="M53" s="165"/>
      <c r="N53" s="166"/>
      <c r="P53" s="156"/>
      <c r="Q53" s="157"/>
      <c r="R53" s="158"/>
      <c r="S53" s="153"/>
      <c r="T53" s="153"/>
      <c r="U53" s="159"/>
      <c r="V53" s="160"/>
      <c r="AA53" s="95"/>
      <c r="AB53" s="135"/>
    </row>
    <row r="54" spans="1:28" ht="20.100000000000001" customHeight="1">
      <c r="A54" s="213" t="str">
        <f t="shared" si="2"/>
        <v/>
      </c>
      <c r="B54" s="154"/>
      <c r="C54" s="153"/>
      <c r="D54" s="153"/>
      <c r="E54" s="153"/>
      <c r="F54" s="153"/>
      <c r="G54" s="153"/>
      <c r="H54" s="153"/>
      <c r="I54" s="153"/>
      <c r="J54" s="153"/>
      <c r="K54" s="162"/>
      <c r="L54" s="155"/>
      <c r="M54" s="165"/>
      <c r="N54" s="166"/>
      <c r="P54" s="156"/>
      <c r="Q54" s="157"/>
      <c r="R54" s="158"/>
      <c r="S54" s="153"/>
      <c r="T54" s="153"/>
      <c r="U54" s="159"/>
      <c r="V54" s="160"/>
      <c r="AA54" s="95"/>
      <c r="AB54" s="135"/>
    </row>
    <row r="55" spans="1:28" ht="20.100000000000001" customHeight="1">
      <c r="A55" s="213" t="str">
        <f t="shared" si="2"/>
        <v/>
      </c>
      <c r="B55" s="154"/>
      <c r="C55" s="153"/>
      <c r="D55" s="153"/>
      <c r="E55" s="153"/>
      <c r="F55" s="153"/>
      <c r="G55" s="153"/>
      <c r="H55" s="153"/>
      <c r="I55" s="153"/>
      <c r="J55" s="153"/>
      <c r="K55" s="153"/>
      <c r="L55" s="155"/>
      <c r="M55" s="165"/>
      <c r="N55" s="166"/>
      <c r="P55" s="156"/>
      <c r="Q55" s="157"/>
      <c r="R55" s="158"/>
      <c r="S55" s="153"/>
      <c r="T55" s="153"/>
      <c r="U55" s="159"/>
      <c r="V55" s="160"/>
      <c r="AA55" s="95"/>
      <c r="AB55" s="135"/>
    </row>
    <row r="56" spans="1:28" ht="20.100000000000001" customHeight="1">
      <c r="A56" s="213" t="str">
        <f t="shared" si="2"/>
        <v/>
      </c>
      <c r="B56" s="154"/>
      <c r="C56" s="153"/>
      <c r="D56" s="153"/>
      <c r="E56" s="153"/>
      <c r="F56" s="153"/>
      <c r="G56" s="153"/>
      <c r="H56" s="153"/>
      <c r="I56" s="153"/>
      <c r="J56" s="153"/>
      <c r="K56" s="153"/>
      <c r="L56" s="155"/>
      <c r="M56" s="165"/>
      <c r="N56" s="166"/>
      <c r="P56" s="156"/>
      <c r="Q56" s="157"/>
      <c r="R56" s="158"/>
      <c r="S56" s="153"/>
      <c r="T56" s="153"/>
      <c r="U56" s="159"/>
      <c r="V56" s="160"/>
      <c r="AA56" s="95"/>
      <c r="AB56" s="135"/>
    </row>
    <row r="57" spans="1:28" ht="20.100000000000001" customHeight="1">
      <c r="A57" s="213" t="str">
        <f t="shared" si="2"/>
        <v/>
      </c>
      <c r="B57" s="154"/>
      <c r="C57" s="153"/>
      <c r="D57" s="153"/>
      <c r="E57" s="153"/>
      <c r="F57" s="153"/>
      <c r="G57" s="153"/>
      <c r="H57" s="153"/>
      <c r="I57" s="153"/>
      <c r="J57" s="153"/>
      <c r="K57" s="153"/>
      <c r="L57" s="155"/>
      <c r="M57" s="165"/>
      <c r="N57" s="166"/>
      <c r="P57" s="156"/>
      <c r="Q57" s="157"/>
      <c r="R57" s="158"/>
      <c r="S57" s="153"/>
      <c r="T57" s="153"/>
      <c r="U57" s="159"/>
      <c r="V57" s="160"/>
      <c r="AA57" s="95"/>
      <c r="AB57" s="135"/>
    </row>
    <row r="58" spans="1:28" ht="20.100000000000001" customHeight="1">
      <c r="A58" s="213" t="str">
        <f t="shared" si="2"/>
        <v/>
      </c>
      <c r="B58" s="154"/>
      <c r="C58" s="153"/>
      <c r="D58" s="153"/>
      <c r="E58" s="153"/>
      <c r="F58" s="153"/>
      <c r="G58" s="153"/>
      <c r="H58" s="153"/>
      <c r="I58" s="153"/>
      <c r="J58" s="153"/>
      <c r="K58" s="153"/>
      <c r="L58" s="155"/>
      <c r="M58" s="165"/>
      <c r="N58" s="166"/>
      <c r="P58" s="156"/>
      <c r="Q58" s="157"/>
      <c r="R58" s="158"/>
      <c r="S58" s="153"/>
      <c r="T58" s="153"/>
      <c r="U58" s="159"/>
      <c r="V58" s="160"/>
      <c r="AA58" s="95"/>
      <c r="AB58" s="135"/>
    </row>
    <row r="59" spans="1:28" ht="20.100000000000001" customHeight="1">
      <c r="A59" s="213" t="str">
        <f t="shared" si="2"/>
        <v/>
      </c>
      <c r="B59" s="154"/>
      <c r="C59" s="153"/>
      <c r="D59" s="153"/>
      <c r="E59" s="153"/>
      <c r="F59" s="153"/>
      <c r="G59" s="153"/>
      <c r="H59" s="153"/>
      <c r="I59" s="153"/>
      <c r="J59" s="153"/>
      <c r="K59" s="153"/>
      <c r="L59" s="155"/>
      <c r="M59" s="165"/>
      <c r="N59" s="166"/>
      <c r="P59" s="156"/>
      <c r="Q59" s="157"/>
      <c r="R59" s="158"/>
      <c r="S59" s="153"/>
      <c r="T59" s="153"/>
      <c r="U59" s="159"/>
      <c r="V59" s="160"/>
      <c r="AA59" s="95"/>
      <c r="AB59" s="135"/>
    </row>
    <row r="60" spans="1:28" ht="20.100000000000001" customHeight="1">
      <c r="A60" s="213" t="str">
        <f t="shared" si="2"/>
        <v/>
      </c>
      <c r="B60" s="154"/>
      <c r="C60" s="153"/>
      <c r="D60" s="153"/>
      <c r="E60" s="153"/>
      <c r="F60" s="153"/>
      <c r="G60" s="153"/>
      <c r="H60" s="153"/>
      <c r="I60" s="153"/>
      <c r="J60" s="153"/>
      <c r="K60" s="153"/>
      <c r="L60" s="155"/>
      <c r="M60" s="165"/>
      <c r="N60" s="166"/>
      <c r="P60" s="156"/>
      <c r="Q60" s="157"/>
      <c r="R60" s="158"/>
      <c r="S60" s="153"/>
      <c r="T60" s="153"/>
      <c r="U60" s="159"/>
      <c r="V60" s="160"/>
      <c r="AA60" s="95"/>
      <c r="AB60" s="135"/>
    </row>
    <row r="61" spans="1:28" ht="20.100000000000001" customHeight="1">
      <c r="A61" s="213" t="str">
        <f t="shared" si="2"/>
        <v/>
      </c>
      <c r="B61" s="154"/>
      <c r="C61" s="153"/>
      <c r="D61" s="153"/>
      <c r="E61" s="153"/>
      <c r="F61" s="153"/>
      <c r="G61" s="153"/>
      <c r="H61" s="153"/>
      <c r="I61" s="153"/>
      <c r="J61" s="153"/>
      <c r="K61" s="153"/>
      <c r="L61" s="155"/>
      <c r="M61" s="165"/>
      <c r="N61" s="166"/>
      <c r="P61" s="156"/>
      <c r="Q61" s="157"/>
      <c r="R61" s="158"/>
      <c r="S61" s="153"/>
      <c r="T61" s="153"/>
      <c r="U61" s="159"/>
      <c r="V61" s="160"/>
      <c r="AA61" s="95"/>
      <c r="AB61" s="135"/>
    </row>
    <row r="62" spans="1:28" ht="20.100000000000001" customHeight="1">
      <c r="A62" s="213" t="str">
        <f t="shared" si="2"/>
        <v/>
      </c>
      <c r="B62" s="154"/>
      <c r="C62" s="153"/>
      <c r="D62" s="153"/>
      <c r="E62" s="153"/>
      <c r="F62" s="153"/>
      <c r="G62" s="153"/>
      <c r="H62" s="153"/>
      <c r="I62" s="153"/>
      <c r="J62" s="153"/>
      <c r="K62" s="153"/>
      <c r="L62" s="155"/>
      <c r="M62" s="165"/>
      <c r="N62" s="166"/>
      <c r="P62" s="156"/>
      <c r="Q62" s="157"/>
      <c r="R62" s="158"/>
      <c r="S62" s="153"/>
      <c r="T62" s="153"/>
      <c r="U62" s="159"/>
      <c r="V62" s="160"/>
      <c r="AA62" s="95"/>
      <c r="AB62" s="135"/>
    </row>
    <row r="63" spans="1:28" ht="20.100000000000001" customHeight="1">
      <c r="A63" s="213" t="str">
        <f t="shared" si="2"/>
        <v/>
      </c>
      <c r="B63" s="154"/>
      <c r="C63" s="153"/>
      <c r="D63" s="153"/>
      <c r="E63" s="153"/>
      <c r="F63" s="153"/>
      <c r="G63" s="153"/>
      <c r="H63" s="153"/>
      <c r="I63" s="153"/>
      <c r="J63" s="153"/>
      <c r="K63" s="153"/>
      <c r="L63" s="155"/>
      <c r="M63" s="165"/>
      <c r="N63" s="166"/>
      <c r="P63" s="156"/>
      <c r="Q63" s="157"/>
      <c r="R63" s="158"/>
      <c r="S63" s="153"/>
      <c r="T63" s="153"/>
      <c r="U63" s="159"/>
      <c r="V63" s="160"/>
      <c r="AA63" s="95"/>
      <c r="AB63" s="135"/>
    </row>
    <row r="64" spans="1:28" ht="20.100000000000001" customHeight="1">
      <c r="A64" s="213" t="str">
        <f t="shared" si="2"/>
        <v/>
      </c>
      <c r="B64" s="154"/>
      <c r="C64" s="153"/>
      <c r="D64" s="153"/>
      <c r="E64" s="153"/>
      <c r="F64" s="153"/>
      <c r="G64" s="153"/>
      <c r="H64" s="153"/>
      <c r="I64" s="153"/>
      <c r="J64" s="153"/>
      <c r="K64" s="153"/>
      <c r="L64" s="155"/>
      <c r="M64" s="165"/>
      <c r="N64" s="166"/>
      <c r="P64" s="156"/>
      <c r="Q64" s="157"/>
      <c r="R64" s="158"/>
      <c r="S64" s="153"/>
      <c r="T64" s="153"/>
      <c r="U64" s="159"/>
      <c r="V64" s="160"/>
      <c r="AA64" s="95"/>
      <c r="AB64" s="135"/>
    </row>
    <row r="65" spans="1:28" ht="20.100000000000001" customHeight="1">
      <c r="A65" s="213" t="str">
        <f t="shared" si="2"/>
        <v/>
      </c>
      <c r="B65" s="154"/>
      <c r="C65" s="153"/>
      <c r="D65" s="153"/>
      <c r="E65" s="153"/>
      <c r="F65" s="153"/>
      <c r="G65" s="153"/>
      <c r="H65" s="153"/>
      <c r="I65" s="153"/>
      <c r="J65" s="153"/>
      <c r="K65" s="153"/>
      <c r="L65" s="155"/>
      <c r="M65" s="165"/>
      <c r="N65" s="166"/>
      <c r="P65" s="156"/>
      <c r="Q65" s="157"/>
      <c r="R65" s="158"/>
      <c r="S65" s="153"/>
      <c r="T65" s="153"/>
      <c r="U65" s="159"/>
      <c r="V65" s="160"/>
      <c r="AA65" s="95"/>
      <c r="AB65" s="135"/>
    </row>
    <row r="66" spans="1:28" ht="20.100000000000001" customHeight="1">
      <c r="A66" s="213" t="str">
        <f t="shared" si="2"/>
        <v/>
      </c>
      <c r="B66" s="154"/>
      <c r="C66" s="153"/>
      <c r="D66" s="153"/>
      <c r="E66" s="153"/>
      <c r="F66" s="153"/>
      <c r="G66" s="153"/>
      <c r="H66" s="153"/>
      <c r="I66" s="153"/>
      <c r="J66" s="153"/>
      <c r="K66" s="153"/>
      <c r="L66" s="155"/>
      <c r="M66" s="165"/>
      <c r="N66" s="166"/>
      <c r="P66" s="156"/>
      <c r="Q66" s="157"/>
      <c r="R66" s="158"/>
      <c r="S66" s="153"/>
      <c r="T66" s="153"/>
      <c r="U66" s="159"/>
      <c r="V66" s="160"/>
      <c r="AA66" s="95"/>
      <c r="AB66" s="135"/>
    </row>
    <row r="67" spans="1:28" ht="20.100000000000001" customHeight="1">
      <c r="A67" s="213" t="str">
        <f t="shared" si="2"/>
        <v/>
      </c>
      <c r="B67" s="154"/>
      <c r="C67" s="153"/>
      <c r="D67" s="153"/>
      <c r="E67" s="153"/>
      <c r="F67" s="153"/>
      <c r="G67" s="153"/>
      <c r="H67" s="153"/>
      <c r="I67" s="153"/>
      <c r="J67" s="153"/>
      <c r="K67" s="153"/>
      <c r="L67" s="155"/>
      <c r="M67" s="165"/>
      <c r="N67" s="166"/>
      <c r="P67" s="156"/>
      <c r="Q67" s="157"/>
      <c r="R67" s="158"/>
      <c r="S67" s="153"/>
      <c r="T67" s="153"/>
      <c r="U67" s="159"/>
      <c r="V67" s="160"/>
      <c r="AA67" s="95"/>
      <c r="AB67" s="135"/>
    </row>
    <row r="68" spans="1:28" ht="20.100000000000001" customHeight="1">
      <c r="A68" s="213" t="str">
        <f t="shared" ref="A68:A131" si="3">IF(K68="","",IF(B68="",A67,A67+1))</f>
        <v/>
      </c>
      <c r="B68" s="154"/>
      <c r="C68" s="153"/>
      <c r="D68" s="153"/>
      <c r="E68" s="153"/>
      <c r="F68" s="153"/>
      <c r="G68" s="153"/>
      <c r="H68" s="153"/>
      <c r="I68" s="153"/>
      <c r="J68" s="153"/>
      <c r="K68" s="153"/>
      <c r="L68" s="155"/>
      <c r="M68" s="165"/>
      <c r="N68" s="166"/>
      <c r="P68" s="156"/>
      <c r="Q68" s="157"/>
      <c r="R68" s="158"/>
      <c r="S68" s="153"/>
      <c r="T68" s="153"/>
      <c r="U68" s="159"/>
      <c r="V68" s="160"/>
      <c r="AA68" s="95"/>
      <c r="AB68" s="135"/>
    </row>
    <row r="69" spans="1:28" ht="20.100000000000001" customHeight="1">
      <c r="A69" s="213" t="str">
        <f t="shared" si="3"/>
        <v/>
      </c>
      <c r="B69" s="154"/>
      <c r="C69" s="153"/>
      <c r="D69" s="153"/>
      <c r="E69" s="153"/>
      <c r="F69" s="153"/>
      <c r="G69" s="153"/>
      <c r="H69" s="153"/>
      <c r="I69" s="153"/>
      <c r="J69" s="153"/>
      <c r="K69" s="153"/>
      <c r="L69" s="155"/>
      <c r="M69" s="165"/>
      <c r="N69" s="166"/>
      <c r="P69" s="156"/>
      <c r="Q69" s="157"/>
      <c r="R69" s="158"/>
      <c r="S69" s="153"/>
      <c r="T69" s="153"/>
      <c r="U69" s="159"/>
      <c r="V69" s="160"/>
      <c r="AA69" s="95"/>
      <c r="AB69" s="135"/>
    </row>
    <row r="70" spans="1:28" ht="20.100000000000001" customHeight="1">
      <c r="A70" s="213" t="str">
        <f t="shared" si="3"/>
        <v/>
      </c>
      <c r="B70" s="154"/>
      <c r="C70" s="153"/>
      <c r="D70" s="153"/>
      <c r="E70" s="153"/>
      <c r="F70" s="153"/>
      <c r="G70" s="153"/>
      <c r="H70" s="153"/>
      <c r="I70" s="153"/>
      <c r="J70" s="153"/>
      <c r="K70" s="153"/>
      <c r="L70" s="155"/>
      <c r="M70" s="165"/>
      <c r="N70" s="166"/>
      <c r="P70" s="156"/>
      <c r="Q70" s="157"/>
      <c r="R70" s="158"/>
      <c r="S70" s="153"/>
      <c r="T70" s="153"/>
      <c r="U70" s="159"/>
      <c r="V70" s="160"/>
      <c r="AA70" s="95"/>
      <c r="AB70" s="135"/>
    </row>
    <row r="71" spans="1:28" ht="20.100000000000001" customHeight="1">
      <c r="A71" s="213" t="str">
        <f t="shared" si="3"/>
        <v/>
      </c>
      <c r="B71" s="154"/>
      <c r="C71" s="153"/>
      <c r="D71" s="153"/>
      <c r="E71" s="153"/>
      <c r="F71" s="153"/>
      <c r="G71" s="153"/>
      <c r="H71" s="153"/>
      <c r="I71" s="153"/>
      <c r="J71" s="153"/>
      <c r="K71" s="153"/>
      <c r="L71" s="155"/>
      <c r="M71" s="165"/>
      <c r="N71" s="166"/>
      <c r="P71" s="156"/>
      <c r="Q71" s="157"/>
      <c r="R71" s="158"/>
      <c r="S71" s="153"/>
      <c r="T71" s="153"/>
      <c r="U71" s="159"/>
      <c r="V71" s="160"/>
      <c r="AA71" s="95"/>
      <c r="AB71" s="135"/>
    </row>
    <row r="72" spans="1:28" ht="20.100000000000001" customHeight="1">
      <c r="A72" s="213" t="str">
        <f t="shared" si="3"/>
        <v/>
      </c>
      <c r="B72" s="154"/>
      <c r="C72" s="153"/>
      <c r="D72" s="153"/>
      <c r="E72" s="153"/>
      <c r="F72" s="153"/>
      <c r="G72" s="153"/>
      <c r="H72" s="153"/>
      <c r="I72" s="153"/>
      <c r="J72" s="153"/>
      <c r="K72" s="153"/>
      <c r="L72" s="155"/>
      <c r="M72" s="165"/>
      <c r="N72" s="166"/>
      <c r="P72" s="156"/>
      <c r="Q72" s="157"/>
      <c r="R72" s="158"/>
      <c r="S72" s="153"/>
      <c r="T72" s="153"/>
      <c r="U72" s="159"/>
      <c r="V72" s="160"/>
      <c r="AA72" s="95"/>
      <c r="AB72" s="135"/>
    </row>
    <row r="73" spans="1:28" ht="20.100000000000001" customHeight="1">
      <c r="A73" s="213" t="str">
        <f t="shared" si="3"/>
        <v/>
      </c>
      <c r="B73" s="154"/>
      <c r="C73" s="153"/>
      <c r="D73" s="153"/>
      <c r="E73" s="153"/>
      <c r="F73" s="153"/>
      <c r="G73" s="153"/>
      <c r="H73" s="153"/>
      <c r="I73" s="153"/>
      <c r="J73" s="153"/>
      <c r="K73" s="153"/>
      <c r="L73" s="155"/>
      <c r="M73" s="165"/>
      <c r="N73" s="166"/>
      <c r="P73" s="156"/>
      <c r="Q73" s="157"/>
      <c r="R73" s="158"/>
      <c r="S73" s="153"/>
      <c r="T73" s="153"/>
      <c r="U73" s="159"/>
      <c r="V73" s="160"/>
      <c r="AA73" s="95"/>
      <c r="AB73" s="135"/>
    </row>
    <row r="74" spans="1:28" ht="20.100000000000001" customHeight="1">
      <c r="A74" s="213" t="str">
        <f t="shared" si="3"/>
        <v/>
      </c>
      <c r="B74" s="154"/>
      <c r="C74" s="153"/>
      <c r="D74" s="153"/>
      <c r="E74" s="153"/>
      <c r="F74" s="153"/>
      <c r="G74" s="153"/>
      <c r="H74" s="153"/>
      <c r="I74" s="153"/>
      <c r="J74" s="153"/>
      <c r="K74" s="153"/>
      <c r="L74" s="155"/>
      <c r="M74" s="165"/>
      <c r="N74" s="166"/>
      <c r="P74" s="156"/>
      <c r="Q74" s="157"/>
      <c r="R74" s="158"/>
      <c r="S74" s="153"/>
      <c r="T74" s="153"/>
      <c r="U74" s="159"/>
      <c r="V74" s="160"/>
      <c r="AA74" s="95"/>
      <c r="AB74" s="135"/>
    </row>
    <row r="75" spans="1:28" ht="20.100000000000001" customHeight="1">
      <c r="A75" s="213" t="str">
        <f t="shared" si="3"/>
        <v/>
      </c>
      <c r="B75" s="154"/>
      <c r="C75" s="153"/>
      <c r="D75" s="153"/>
      <c r="E75" s="153"/>
      <c r="F75" s="153"/>
      <c r="G75" s="153"/>
      <c r="H75" s="153"/>
      <c r="I75" s="153"/>
      <c r="J75" s="153"/>
      <c r="K75" s="153"/>
      <c r="L75" s="155"/>
      <c r="M75" s="165"/>
      <c r="N75" s="166"/>
      <c r="P75" s="156"/>
      <c r="Q75" s="157"/>
      <c r="R75" s="158"/>
      <c r="S75" s="153"/>
      <c r="T75" s="153"/>
      <c r="U75" s="159"/>
      <c r="V75" s="160"/>
      <c r="AA75" s="95"/>
      <c r="AB75" s="135"/>
    </row>
    <row r="76" spans="1:28" ht="20.100000000000001" customHeight="1">
      <c r="A76" s="213" t="str">
        <f t="shared" si="3"/>
        <v/>
      </c>
      <c r="B76" s="154"/>
      <c r="C76" s="153"/>
      <c r="D76" s="153"/>
      <c r="E76" s="153"/>
      <c r="F76" s="153"/>
      <c r="G76" s="153"/>
      <c r="H76" s="153"/>
      <c r="I76" s="153"/>
      <c r="J76" s="153"/>
      <c r="K76" s="153"/>
      <c r="L76" s="155"/>
      <c r="M76" s="165"/>
      <c r="N76" s="166"/>
      <c r="P76" s="156"/>
      <c r="Q76" s="157"/>
      <c r="R76" s="158"/>
      <c r="S76" s="153"/>
      <c r="T76" s="153"/>
      <c r="U76" s="159"/>
      <c r="V76" s="160"/>
      <c r="AA76" s="95"/>
      <c r="AB76" s="135"/>
    </row>
    <row r="77" spans="1:28" ht="20.100000000000001" customHeight="1">
      <c r="A77" s="213" t="str">
        <f t="shared" si="3"/>
        <v/>
      </c>
      <c r="B77" s="161"/>
      <c r="C77" s="153"/>
      <c r="D77" s="153"/>
      <c r="E77" s="153"/>
      <c r="F77" s="153"/>
      <c r="G77" s="153"/>
      <c r="H77" s="153"/>
      <c r="I77" s="153"/>
      <c r="J77" s="153"/>
      <c r="K77" s="162"/>
      <c r="L77" s="155"/>
      <c r="M77" s="165"/>
      <c r="N77" s="166"/>
      <c r="P77" s="156"/>
      <c r="Q77" s="157"/>
      <c r="R77" s="158"/>
      <c r="S77" s="153"/>
      <c r="T77" s="153"/>
      <c r="U77" s="159"/>
      <c r="V77" s="160"/>
      <c r="AA77" s="95"/>
      <c r="AB77" s="135"/>
    </row>
    <row r="78" spans="1:28" ht="20.100000000000001" customHeight="1">
      <c r="A78" s="213" t="str">
        <f t="shared" si="3"/>
        <v/>
      </c>
      <c r="B78" s="154"/>
      <c r="C78" s="153"/>
      <c r="D78" s="153"/>
      <c r="E78" s="153"/>
      <c r="F78" s="153"/>
      <c r="G78" s="153"/>
      <c r="H78" s="153"/>
      <c r="I78" s="153"/>
      <c r="J78" s="153"/>
      <c r="K78" s="153"/>
      <c r="L78" s="155"/>
      <c r="M78" s="165"/>
      <c r="N78" s="166"/>
      <c r="P78" s="156"/>
      <c r="Q78" s="157"/>
      <c r="R78" s="158"/>
      <c r="S78" s="153"/>
      <c r="T78" s="153"/>
      <c r="U78" s="159"/>
      <c r="V78" s="160"/>
      <c r="AA78" s="95"/>
      <c r="AB78" s="135"/>
    </row>
    <row r="79" spans="1:28" ht="20.100000000000001" customHeight="1">
      <c r="A79" s="213" t="str">
        <f t="shared" si="3"/>
        <v/>
      </c>
      <c r="B79" s="154"/>
      <c r="C79" s="153"/>
      <c r="D79" s="153"/>
      <c r="E79" s="153"/>
      <c r="F79" s="153"/>
      <c r="G79" s="153"/>
      <c r="H79" s="153"/>
      <c r="I79" s="153"/>
      <c r="J79" s="153"/>
      <c r="K79" s="153"/>
      <c r="L79" s="155"/>
      <c r="M79" s="165"/>
      <c r="N79" s="166"/>
      <c r="P79" s="156"/>
      <c r="Q79" s="157"/>
      <c r="R79" s="158"/>
      <c r="S79" s="153"/>
      <c r="T79" s="153"/>
      <c r="U79" s="159"/>
      <c r="V79" s="160"/>
      <c r="AA79" s="95"/>
      <c r="AB79" s="135"/>
    </row>
    <row r="80" spans="1:28" ht="20.100000000000001" customHeight="1">
      <c r="A80" s="213" t="str">
        <f t="shared" si="3"/>
        <v/>
      </c>
      <c r="B80" s="154"/>
      <c r="C80" s="153"/>
      <c r="D80" s="153"/>
      <c r="E80" s="153"/>
      <c r="F80" s="153"/>
      <c r="G80" s="153"/>
      <c r="H80" s="153"/>
      <c r="I80" s="153"/>
      <c r="J80" s="153"/>
      <c r="K80" s="153"/>
      <c r="L80" s="155"/>
      <c r="M80" s="165"/>
      <c r="N80" s="166"/>
      <c r="P80" s="156"/>
      <c r="Q80" s="157"/>
      <c r="R80" s="158"/>
      <c r="S80" s="153"/>
      <c r="T80" s="153"/>
      <c r="U80" s="159"/>
      <c r="V80" s="160"/>
      <c r="AA80" s="95"/>
      <c r="AB80" s="135"/>
    </row>
    <row r="81" spans="1:28" ht="20.100000000000001" customHeight="1">
      <c r="A81" s="213" t="str">
        <f t="shared" si="3"/>
        <v/>
      </c>
      <c r="B81" s="154"/>
      <c r="C81" s="153"/>
      <c r="D81" s="153"/>
      <c r="E81" s="153"/>
      <c r="F81" s="153"/>
      <c r="G81" s="153"/>
      <c r="H81" s="153"/>
      <c r="I81" s="153"/>
      <c r="J81" s="153"/>
      <c r="K81" s="153"/>
      <c r="L81" s="155"/>
      <c r="M81" s="165"/>
      <c r="N81" s="166"/>
      <c r="P81" s="156"/>
      <c r="Q81" s="157"/>
      <c r="R81" s="158"/>
      <c r="S81" s="153"/>
      <c r="T81" s="153"/>
      <c r="U81" s="159"/>
      <c r="V81" s="160"/>
      <c r="AA81" s="95"/>
      <c r="AB81" s="135"/>
    </row>
    <row r="82" spans="1:28" ht="20.100000000000001" customHeight="1">
      <c r="A82" s="213" t="str">
        <f t="shared" si="3"/>
        <v/>
      </c>
      <c r="B82" s="154"/>
      <c r="C82" s="153"/>
      <c r="D82" s="153"/>
      <c r="E82" s="153"/>
      <c r="F82" s="153"/>
      <c r="G82" s="153"/>
      <c r="H82" s="153"/>
      <c r="I82" s="153"/>
      <c r="J82" s="153"/>
      <c r="K82" s="153"/>
      <c r="L82" s="155"/>
      <c r="M82" s="165"/>
      <c r="N82" s="166"/>
      <c r="P82" s="156"/>
      <c r="Q82" s="157"/>
      <c r="R82" s="158"/>
      <c r="S82" s="153"/>
      <c r="T82" s="153"/>
      <c r="U82" s="159"/>
      <c r="V82" s="160"/>
      <c r="AA82" s="95"/>
      <c r="AB82" s="135"/>
    </row>
    <row r="83" spans="1:28" ht="20.100000000000001" customHeight="1">
      <c r="A83" s="213" t="str">
        <f t="shared" si="3"/>
        <v/>
      </c>
      <c r="B83" s="154"/>
      <c r="C83" s="153"/>
      <c r="D83" s="153"/>
      <c r="E83" s="153"/>
      <c r="F83" s="153"/>
      <c r="G83" s="153"/>
      <c r="H83" s="153"/>
      <c r="I83" s="153"/>
      <c r="J83" s="153"/>
      <c r="K83" s="153"/>
      <c r="L83" s="155"/>
      <c r="M83" s="165"/>
      <c r="N83" s="166"/>
      <c r="P83" s="156"/>
      <c r="Q83" s="157"/>
      <c r="R83" s="158"/>
      <c r="S83" s="153"/>
      <c r="T83" s="153"/>
      <c r="U83" s="159"/>
      <c r="V83" s="160"/>
      <c r="AA83" s="95"/>
      <c r="AB83" s="135"/>
    </row>
    <row r="84" spans="1:28" ht="20.100000000000001" customHeight="1">
      <c r="A84" s="213" t="str">
        <f t="shared" si="3"/>
        <v/>
      </c>
      <c r="B84" s="154"/>
      <c r="C84" s="153"/>
      <c r="D84" s="153"/>
      <c r="E84" s="153"/>
      <c r="F84" s="153"/>
      <c r="G84" s="153"/>
      <c r="H84" s="153"/>
      <c r="I84" s="153"/>
      <c r="J84" s="153"/>
      <c r="K84" s="162"/>
      <c r="L84" s="155"/>
      <c r="M84" s="165"/>
      <c r="N84" s="166"/>
      <c r="P84" s="156"/>
      <c r="Q84" s="157"/>
      <c r="R84" s="158"/>
      <c r="S84" s="153"/>
      <c r="T84" s="153"/>
      <c r="U84" s="159"/>
      <c r="V84" s="160"/>
      <c r="AA84" s="95"/>
      <c r="AB84" s="135"/>
    </row>
    <row r="85" spans="1:28" ht="20.100000000000001" customHeight="1">
      <c r="A85" s="213" t="str">
        <f t="shared" si="3"/>
        <v/>
      </c>
      <c r="B85" s="154"/>
      <c r="C85" s="153"/>
      <c r="D85" s="153"/>
      <c r="E85" s="153"/>
      <c r="F85" s="153"/>
      <c r="G85" s="153"/>
      <c r="H85" s="153"/>
      <c r="I85" s="153"/>
      <c r="J85" s="153"/>
      <c r="K85" s="162"/>
      <c r="L85" s="155"/>
      <c r="M85" s="165"/>
      <c r="N85" s="166"/>
      <c r="P85" s="156"/>
      <c r="Q85" s="157"/>
      <c r="R85" s="158"/>
      <c r="S85" s="153"/>
      <c r="T85" s="153"/>
      <c r="U85" s="159"/>
      <c r="V85" s="160"/>
      <c r="AA85" s="95"/>
      <c r="AB85" s="135"/>
    </row>
    <row r="86" spans="1:28" ht="20.100000000000001" customHeight="1">
      <c r="A86" s="213" t="str">
        <f t="shared" si="3"/>
        <v/>
      </c>
      <c r="B86" s="154"/>
      <c r="C86" s="153"/>
      <c r="D86" s="153"/>
      <c r="E86" s="153"/>
      <c r="F86" s="153"/>
      <c r="G86" s="153"/>
      <c r="H86" s="153"/>
      <c r="I86" s="153"/>
      <c r="J86" s="153"/>
      <c r="K86" s="162"/>
      <c r="L86" s="155"/>
      <c r="M86" s="165"/>
      <c r="N86" s="166"/>
      <c r="P86" s="156"/>
      <c r="Q86" s="157"/>
      <c r="R86" s="158"/>
      <c r="S86" s="153"/>
      <c r="T86" s="153"/>
      <c r="U86" s="159"/>
      <c r="V86" s="160"/>
      <c r="AA86" s="95"/>
      <c r="AB86" s="135"/>
    </row>
    <row r="87" spans="1:28" ht="20.100000000000001" customHeight="1">
      <c r="A87" s="213" t="str">
        <f t="shared" si="3"/>
        <v/>
      </c>
      <c r="B87" s="154"/>
      <c r="C87" s="153"/>
      <c r="D87" s="153"/>
      <c r="E87" s="153"/>
      <c r="F87" s="153"/>
      <c r="G87" s="153"/>
      <c r="H87" s="153"/>
      <c r="I87" s="153"/>
      <c r="J87" s="153"/>
      <c r="K87" s="153"/>
      <c r="L87" s="155"/>
      <c r="M87" s="165"/>
      <c r="N87" s="166"/>
      <c r="P87" s="156"/>
      <c r="Q87" s="157"/>
      <c r="R87" s="158"/>
      <c r="S87" s="153"/>
      <c r="T87" s="153"/>
      <c r="U87" s="159"/>
      <c r="V87" s="160"/>
      <c r="AA87" s="95"/>
      <c r="AB87" s="135"/>
    </row>
    <row r="88" spans="1:28" ht="20.100000000000001" customHeight="1">
      <c r="A88" s="213" t="str">
        <f t="shared" si="3"/>
        <v/>
      </c>
      <c r="B88" s="154"/>
      <c r="C88" s="153"/>
      <c r="D88" s="153"/>
      <c r="E88" s="153"/>
      <c r="F88" s="153"/>
      <c r="G88" s="153"/>
      <c r="H88" s="153"/>
      <c r="I88" s="153"/>
      <c r="J88" s="153"/>
      <c r="K88" s="153"/>
      <c r="L88" s="155"/>
      <c r="M88" s="165"/>
      <c r="N88" s="166"/>
      <c r="P88" s="156"/>
      <c r="Q88" s="157"/>
      <c r="R88" s="158"/>
      <c r="S88" s="153"/>
      <c r="T88" s="153"/>
      <c r="U88" s="159"/>
      <c r="V88" s="160"/>
      <c r="AA88" s="95"/>
      <c r="AB88" s="135"/>
    </row>
    <row r="89" spans="1:28" ht="20.100000000000001" customHeight="1">
      <c r="A89" s="213" t="str">
        <f t="shared" si="3"/>
        <v/>
      </c>
      <c r="B89" s="154"/>
      <c r="C89" s="153"/>
      <c r="D89" s="153"/>
      <c r="E89" s="153"/>
      <c r="F89" s="153"/>
      <c r="G89" s="153"/>
      <c r="H89" s="153"/>
      <c r="I89" s="153"/>
      <c r="J89" s="153"/>
      <c r="K89" s="153"/>
      <c r="L89" s="155"/>
      <c r="M89" s="165"/>
      <c r="N89" s="166"/>
      <c r="P89" s="156"/>
      <c r="Q89" s="157"/>
      <c r="R89" s="158"/>
      <c r="S89" s="153"/>
      <c r="T89" s="153"/>
      <c r="U89" s="159"/>
      <c r="V89" s="160"/>
      <c r="AA89" s="95"/>
      <c r="AB89" s="135"/>
    </row>
    <row r="90" spans="1:28" ht="20.100000000000001" customHeight="1">
      <c r="A90" s="213" t="str">
        <f t="shared" si="3"/>
        <v/>
      </c>
      <c r="B90" s="154"/>
      <c r="C90" s="153"/>
      <c r="D90" s="153"/>
      <c r="E90" s="153"/>
      <c r="F90" s="153"/>
      <c r="G90" s="153"/>
      <c r="H90" s="153"/>
      <c r="I90" s="153"/>
      <c r="J90" s="153"/>
      <c r="K90" s="153"/>
      <c r="L90" s="155"/>
      <c r="M90" s="165"/>
      <c r="N90" s="166"/>
      <c r="P90" s="156"/>
      <c r="Q90" s="157"/>
      <c r="R90" s="158"/>
      <c r="S90" s="153"/>
      <c r="T90" s="153"/>
      <c r="U90" s="159"/>
      <c r="V90" s="160"/>
      <c r="AA90" s="95"/>
      <c r="AB90" s="135"/>
    </row>
    <row r="91" spans="1:28" ht="20.100000000000001" customHeight="1">
      <c r="A91" s="213" t="str">
        <f t="shared" si="3"/>
        <v/>
      </c>
      <c r="B91" s="154"/>
      <c r="C91" s="153"/>
      <c r="D91" s="153"/>
      <c r="E91" s="153"/>
      <c r="F91" s="153"/>
      <c r="G91" s="153"/>
      <c r="H91" s="153"/>
      <c r="I91" s="153"/>
      <c r="J91" s="153"/>
      <c r="K91" s="153"/>
      <c r="L91" s="155"/>
      <c r="M91" s="165"/>
      <c r="N91" s="166"/>
      <c r="P91" s="156"/>
      <c r="Q91" s="157"/>
      <c r="R91" s="158"/>
      <c r="S91" s="153"/>
      <c r="T91" s="153"/>
      <c r="U91" s="159"/>
      <c r="V91" s="160"/>
      <c r="AA91" s="95"/>
      <c r="AB91" s="135"/>
    </row>
    <row r="92" spans="1:28" ht="20.100000000000001" customHeight="1">
      <c r="A92" s="213" t="str">
        <f t="shared" si="3"/>
        <v/>
      </c>
      <c r="B92" s="154"/>
      <c r="C92" s="153"/>
      <c r="D92" s="153"/>
      <c r="E92" s="153"/>
      <c r="F92" s="153"/>
      <c r="G92" s="153"/>
      <c r="H92" s="153"/>
      <c r="I92" s="153"/>
      <c r="J92" s="153"/>
      <c r="K92" s="153"/>
      <c r="L92" s="155"/>
      <c r="M92" s="165"/>
      <c r="N92" s="166"/>
      <c r="P92" s="156"/>
      <c r="Q92" s="157"/>
      <c r="R92" s="158"/>
      <c r="S92" s="153"/>
      <c r="T92" s="153"/>
      <c r="U92" s="159"/>
      <c r="V92" s="160"/>
      <c r="AA92" s="95"/>
      <c r="AB92" s="135"/>
    </row>
    <row r="93" spans="1:28" ht="20.100000000000001" customHeight="1">
      <c r="A93" s="213" t="str">
        <f t="shared" si="3"/>
        <v/>
      </c>
      <c r="B93" s="154"/>
      <c r="C93" s="153"/>
      <c r="D93" s="153"/>
      <c r="E93" s="153"/>
      <c r="F93" s="153"/>
      <c r="G93" s="153"/>
      <c r="H93" s="153"/>
      <c r="I93" s="153"/>
      <c r="J93" s="153"/>
      <c r="K93" s="153"/>
      <c r="L93" s="155"/>
      <c r="M93" s="165"/>
      <c r="N93" s="166"/>
      <c r="P93" s="156"/>
      <c r="Q93" s="157"/>
      <c r="R93" s="158"/>
      <c r="S93" s="153"/>
      <c r="T93" s="153"/>
      <c r="U93" s="159"/>
      <c r="V93" s="160"/>
      <c r="AA93" s="95"/>
      <c r="AB93" s="135"/>
    </row>
    <row r="94" spans="1:28" ht="20.100000000000001" customHeight="1">
      <c r="A94" s="213" t="str">
        <f t="shared" si="3"/>
        <v/>
      </c>
      <c r="B94" s="154"/>
      <c r="C94" s="153"/>
      <c r="D94" s="153"/>
      <c r="E94" s="153"/>
      <c r="F94" s="153"/>
      <c r="G94" s="153"/>
      <c r="H94" s="153"/>
      <c r="I94" s="153"/>
      <c r="J94" s="153"/>
      <c r="K94" s="153"/>
      <c r="L94" s="155"/>
      <c r="M94" s="165"/>
      <c r="N94" s="166"/>
      <c r="P94" s="156"/>
      <c r="Q94" s="157"/>
      <c r="R94" s="158"/>
      <c r="S94" s="153"/>
      <c r="T94" s="153"/>
      <c r="U94" s="159"/>
      <c r="V94" s="160"/>
      <c r="AA94" s="95"/>
      <c r="AB94" s="135"/>
    </row>
    <row r="95" spans="1:28" ht="20.100000000000001" customHeight="1">
      <c r="A95" s="213" t="str">
        <f t="shared" si="3"/>
        <v/>
      </c>
      <c r="B95" s="154"/>
      <c r="C95" s="153"/>
      <c r="D95" s="153"/>
      <c r="E95" s="153"/>
      <c r="F95" s="153"/>
      <c r="G95" s="153"/>
      <c r="H95" s="153"/>
      <c r="I95" s="153"/>
      <c r="J95" s="153"/>
      <c r="K95" s="153"/>
      <c r="L95" s="155"/>
      <c r="M95" s="165"/>
      <c r="N95" s="166"/>
      <c r="P95" s="156"/>
      <c r="Q95" s="157"/>
      <c r="R95" s="158"/>
      <c r="S95" s="153"/>
      <c r="T95" s="153"/>
      <c r="U95" s="159"/>
      <c r="V95" s="160"/>
      <c r="AA95" s="95"/>
      <c r="AB95" s="135"/>
    </row>
    <row r="96" spans="1:28" ht="20.100000000000001" customHeight="1">
      <c r="A96" s="213" t="str">
        <f t="shared" si="3"/>
        <v/>
      </c>
      <c r="B96" s="154"/>
      <c r="C96" s="153"/>
      <c r="D96" s="153"/>
      <c r="E96" s="153"/>
      <c r="F96" s="153"/>
      <c r="G96" s="153"/>
      <c r="H96" s="153"/>
      <c r="I96" s="153"/>
      <c r="J96" s="153"/>
      <c r="K96" s="153"/>
      <c r="L96" s="155"/>
      <c r="M96" s="165"/>
      <c r="N96" s="166"/>
      <c r="P96" s="156"/>
      <c r="Q96" s="157"/>
      <c r="R96" s="158"/>
      <c r="S96" s="153"/>
      <c r="T96" s="153"/>
      <c r="U96" s="159"/>
      <c r="V96" s="160"/>
      <c r="AA96" s="95"/>
      <c r="AB96" s="135"/>
    </row>
    <row r="97" spans="1:28" ht="20.100000000000001" customHeight="1">
      <c r="A97" s="213" t="str">
        <f t="shared" si="3"/>
        <v/>
      </c>
      <c r="B97" s="154"/>
      <c r="C97" s="153"/>
      <c r="D97" s="153"/>
      <c r="E97" s="153"/>
      <c r="F97" s="153"/>
      <c r="G97" s="153"/>
      <c r="H97" s="153"/>
      <c r="I97" s="153"/>
      <c r="J97" s="153"/>
      <c r="K97" s="153"/>
      <c r="L97" s="155"/>
      <c r="M97" s="165"/>
      <c r="N97" s="166"/>
      <c r="P97" s="156"/>
      <c r="Q97" s="157"/>
      <c r="R97" s="158"/>
      <c r="S97" s="153"/>
      <c r="T97" s="153"/>
      <c r="U97" s="159"/>
      <c r="V97" s="160"/>
      <c r="AA97" s="95"/>
      <c r="AB97" s="135"/>
    </row>
    <row r="98" spans="1:28" ht="20.100000000000001" customHeight="1">
      <c r="A98" s="213" t="str">
        <f t="shared" si="3"/>
        <v/>
      </c>
      <c r="B98" s="154"/>
      <c r="C98" s="153"/>
      <c r="D98" s="153"/>
      <c r="E98" s="153"/>
      <c r="F98" s="153"/>
      <c r="G98" s="153"/>
      <c r="H98" s="153"/>
      <c r="I98" s="153"/>
      <c r="J98" s="153"/>
      <c r="K98" s="153"/>
      <c r="L98" s="155"/>
      <c r="M98" s="165"/>
      <c r="N98" s="166"/>
      <c r="P98" s="156"/>
      <c r="Q98" s="157"/>
      <c r="R98" s="158"/>
      <c r="S98" s="153"/>
      <c r="T98" s="153"/>
      <c r="U98" s="159"/>
      <c r="V98" s="160"/>
      <c r="AA98" s="95"/>
      <c r="AB98" s="135"/>
    </row>
    <row r="99" spans="1:28" ht="20.100000000000001" customHeight="1">
      <c r="A99" s="213" t="str">
        <f t="shared" si="3"/>
        <v/>
      </c>
      <c r="B99" s="154"/>
      <c r="C99" s="153"/>
      <c r="D99" s="153"/>
      <c r="E99" s="153"/>
      <c r="F99" s="153"/>
      <c r="G99" s="153"/>
      <c r="H99" s="153"/>
      <c r="I99" s="153"/>
      <c r="J99" s="153"/>
      <c r="K99" s="153"/>
      <c r="L99" s="155"/>
      <c r="M99" s="165"/>
      <c r="N99" s="166"/>
      <c r="P99" s="156"/>
      <c r="Q99" s="157"/>
      <c r="R99" s="158"/>
      <c r="S99" s="153"/>
      <c r="T99" s="153"/>
      <c r="U99" s="159"/>
      <c r="V99" s="160"/>
      <c r="AA99" s="95"/>
      <c r="AB99" s="135"/>
    </row>
    <row r="100" spans="1:28" ht="20.100000000000001" customHeight="1">
      <c r="A100" s="213" t="str">
        <f t="shared" si="3"/>
        <v/>
      </c>
      <c r="B100" s="154"/>
      <c r="C100" s="153"/>
      <c r="D100" s="153"/>
      <c r="E100" s="153"/>
      <c r="F100" s="153"/>
      <c r="G100" s="153"/>
      <c r="H100" s="153"/>
      <c r="I100" s="153"/>
      <c r="J100" s="153"/>
      <c r="K100" s="153"/>
      <c r="L100" s="155"/>
      <c r="M100" s="165"/>
      <c r="N100" s="166"/>
      <c r="P100" s="156"/>
      <c r="Q100" s="157"/>
      <c r="R100" s="158"/>
      <c r="S100" s="153"/>
      <c r="T100" s="153"/>
      <c r="U100" s="159"/>
      <c r="V100" s="160"/>
      <c r="AA100" s="95"/>
      <c r="AB100" s="135"/>
    </row>
    <row r="101" spans="1:28" ht="20.100000000000001" customHeight="1">
      <c r="A101" s="213" t="str">
        <f t="shared" si="3"/>
        <v/>
      </c>
      <c r="B101" s="154"/>
      <c r="C101" s="153"/>
      <c r="D101" s="153"/>
      <c r="E101" s="153"/>
      <c r="F101" s="153"/>
      <c r="G101" s="153"/>
      <c r="H101" s="153"/>
      <c r="I101" s="153"/>
      <c r="J101" s="153"/>
      <c r="K101" s="153"/>
      <c r="L101" s="155"/>
      <c r="M101" s="165"/>
      <c r="N101" s="166"/>
      <c r="P101" s="156"/>
      <c r="Q101" s="157"/>
      <c r="R101" s="158"/>
      <c r="S101" s="153"/>
      <c r="T101" s="153"/>
      <c r="U101" s="159"/>
      <c r="V101" s="160"/>
      <c r="AA101" s="95"/>
      <c r="AB101" s="135"/>
    </row>
    <row r="102" spans="1:28" ht="20.100000000000001" customHeight="1">
      <c r="A102" s="213" t="str">
        <f t="shared" si="3"/>
        <v/>
      </c>
      <c r="B102" s="154"/>
      <c r="C102" s="153"/>
      <c r="D102" s="153"/>
      <c r="E102" s="153"/>
      <c r="F102" s="153"/>
      <c r="G102" s="153"/>
      <c r="H102" s="153"/>
      <c r="I102" s="153"/>
      <c r="J102" s="153"/>
      <c r="K102" s="153"/>
      <c r="L102" s="155"/>
      <c r="M102" s="165"/>
      <c r="N102" s="166"/>
      <c r="P102" s="156"/>
      <c r="Q102" s="157"/>
      <c r="R102" s="158"/>
      <c r="S102" s="153"/>
      <c r="T102" s="153"/>
      <c r="U102" s="159"/>
      <c r="V102" s="160"/>
      <c r="AA102" s="95"/>
      <c r="AB102" s="135"/>
    </row>
    <row r="103" spans="1:28" ht="20.100000000000001" customHeight="1">
      <c r="A103" s="213" t="str">
        <f t="shared" si="3"/>
        <v/>
      </c>
      <c r="B103" s="154"/>
      <c r="C103" s="153"/>
      <c r="D103" s="153"/>
      <c r="E103" s="153"/>
      <c r="F103" s="153"/>
      <c r="G103" s="153"/>
      <c r="H103" s="153"/>
      <c r="I103" s="153"/>
      <c r="J103" s="153"/>
      <c r="K103" s="153"/>
      <c r="L103" s="155"/>
      <c r="M103" s="165"/>
      <c r="N103" s="166"/>
      <c r="P103" s="156"/>
      <c r="Q103" s="157"/>
      <c r="R103" s="158"/>
      <c r="S103" s="153"/>
      <c r="T103" s="153"/>
      <c r="U103" s="159"/>
      <c r="V103" s="160"/>
      <c r="AA103" s="95"/>
      <c r="AB103" s="135"/>
    </row>
    <row r="104" spans="1:28" ht="20.100000000000001" customHeight="1">
      <c r="A104" s="213" t="str">
        <f t="shared" si="3"/>
        <v/>
      </c>
      <c r="B104" s="154"/>
      <c r="C104" s="153"/>
      <c r="D104" s="153"/>
      <c r="E104" s="153"/>
      <c r="F104" s="153"/>
      <c r="G104" s="153"/>
      <c r="H104" s="153"/>
      <c r="I104" s="153"/>
      <c r="J104" s="153"/>
      <c r="K104" s="153"/>
      <c r="L104" s="155"/>
      <c r="M104" s="165"/>
      <c r="N104" s="166"/>
      <c r="P104" s="156"/>
      <c r="Q104" s="157"/>
      <c r="R104" s="158"/>
      <c r="S104" s="153"/>
      <c r="T104" s="153"/>
      <c r="U104" s="159"/>
      <c r="V104" s="160"/>
      <c r="AA104" s="95"/>
      <c r="AB104" s="135"/>
    </row>
    <row r="105" spans="1:28" ht="20.100000000000001" customHeight="1">
      <c r="A105" s="213" t="str">
        <f t="shared" si="3"/>
        <v/>
      </c>
      <c r="B105" s="15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5"/>
      <c r="M105" s="165"/>
      <c r="N105" s="166"/>
      <c r="P105" s="156"/>
      <c r="Q105" s="157"/>
      <c r="R105" s="158"/>
      <c r="S105" s="153"/>
      <c r="T105" s="153"/>
      <c r="U105" s="159"/>
      <c r="V105" s="160"/>
      <c r="AA105" s="95"/>
      <c r="AB105" s="135"/>
    </row>
    <row r="106" spans="1:28" ht="20.100000000000001" customHeight="1">
      <c r="A106" s="213" t="str">
        <f t="shared" si="3"/>
        <v/>
      </c>
      <c r="B106" s="154"/>
      <c r="C106" s="153"/>
      <c r="D106" s="153"/>
      <c r="E106" s="153"/>
      <c r="F106" s="153"/>
      <c r="G106" s="153"/>
      <c r="H106" s="153"/>
      <c r="I106" s="153"/>
      <c r="J106" s="153"/>
      <c r="K106" s="153"/>
      <c r="L106" s="155"/>
      <c r="M106" s="165"/>
      <c r="N106" s="166"/>
      <c r="P106" s="156"/>
      <c r="Q106" s="157"/>
      <c r="R106" s="158"/>
      <c r="S106" s="153"/>
      <c r="T106" s="153"/>
      <c r="U106" s="159"/>
      <c r="V106" s="160"/>
      <c r="AA106" s="95"/>
      <c r="AB106" s="135"/>
    </row>
    <row r="107" spans="1:28" ht="20.100000000000001" customHeight="1">
      <c r="A107" s="213" t="str">
        <f t="shared" si="3"/>
        <v/>
      </c>
      <c r="B107" s="154"/>
      <c r="C107" s="153"/>
      <c r="D107" s="153"/>
      <c r="E107" s="153"/>
      <c r="F107" s="153"/>
      <c r="G107" s="153"/>
      <c r="H107" s="153"/>
      <c r="I107" s="153"/>
      <c r="J107" s="153"/>
      <c r="K107" s="153"/>
      <c r="L107" s="155"/>
      <c r="M107" s="165"/>
      <c r="N107" s="166"/>
      <c r="P107" s="156"/>
      <c r="Q107" s="157"/>
      <c r="R107" s="158"/>
      <c r="S107" s="153"/>
      <c r="T107" s="153"/>
      <c r="U107" s="159"/>
      <c r="V107" s="160"/>
      <c r="AA107" s="95"/>
      <c r="AB107" s="135"/>
    </row>
    <row r="108" spans="1:28" ht="20.100000000000001" customHeight="1">
      <c r="A108" s="213" t="str">
        <f t="shared" si="3"/>
        <v/>
      </c>
      <c r="B108" s="154"/>
      <c r="C108" s="153"/>
      <c r="D108" s="153"/>
      <c r="E108" s="153"/>
      <c r="F108" s="153"/>
      <c r="G108" s="153"/>
      <c r="H108" s="153"/>
      <c r="I108" s="153"/>
      <c r="J108" s="153"/>
      <c r="K108" s="153"/>
      <c r="L108" s="155"/>
      <c r="M108" s="165"/>
      <c r="N108" s="166"/>
      <c r="P108" s="156"/>
      <c r="Q108" s="157"/>
      <c r="R108" s="158"/>
      <c r="S108" s="153"/>
      <c r="T108" s="153"/>
      <c r="U108" s="159"/>
      <c r="V108" s="160"/>
      <c r="AA108" s="95"/>
      <c r="AB108" s="135"/>
    </row>
    <row r="109" spans="1:28" ht="20.100000000000001" customHeight="1">
      <c r="A109" s="213" t="str">
        <f t="shared" si="3"/>
        <v/>
      </c>
      <c r="B109" s="154"/>
      <c r="C109" s="153"/>
      <c r="D109" s="153"/>
      <c r="E109" s="153"/>
      <c r="F109" s="153"/>
      <c r="G109" s="153"/>
      <c r="H109" s="153"/>
      <c r="I109" s="153"/>
      <c r="J109" s="153"/>
      <c r="K109" s="153"/>
      <c r="L109" s="155"/>
      <c r="M109" s="165"/>
      <c r="N109" s="166"/>
      <c r="P109" s="156"/>
      <c r="Q109" s="157"/>
      <c r="R109" s="158"/>
      <c r="S109" s="153"/>
      <c r="T109" s="153"/>
      <c r="U109" s="159"/>
      <c r="V109" s="160"/>
      <c r="AA109" s="95"/>
      <c r="AB109" s="135"/>
    </row>
    <row r="110" spans="1:28" ht="20.100000000000001" customHeight="1">
      <c r="A110" s="213" t="str">
        <f t="shared" si="3"/>
        <v/>
      </c>
      <c r="B110" s="154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65"/>
      <c r="N110" s="166"/>
      <c r="P110" s="156"/>
      <c r="Q110" s="157"/>
      <c r="R110" s="158"/>
      <c r="S110" s="153"/>
      <c r="T110" s="153"/>
      <c r="U110" s="159"/>
      <c r="V110" s="160"/>
      <c r="AA110" s="95"/>
      <c r="AB110" s="135"/>
    </row>
    <row r="111" spans="1:28" ht="20.100000000000001" customHeight="1">
      <c r="A111" s="213" t="str">
        <f t="shared" si="3"/>
        <v/>
      </c>
      <c r="B111" s="154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65"/>
      <c r="N111" s="166"/>
      <c r="P111" s="156"/>
      <c r="Q111" s="157"/>
      <c r="R111" s="158"/>
      <c r="S111" s="153"/>
      <c r="T111" s="153"/>
      <c r="U111" s="159"/>
      <c r="V111" s="160"/>
      <c r="AA111" s="95"/>
      <c r="AB111" s="135"/>
    </row>
    <row r="112" spans="1:28" ht="20.100000000000001" customHeight="1">
      <c r="A112" s="213" t="str">
        <f t="shared" si="3"/>
        <v/>
      </c>
      <c r="B112" s="154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65"/>
      <c r="N112" s="166"/>
      <c r="P112" s="156"/>
      <c r="Q112" s="157"/>
      <c r="R112" s="158"/>
      <c r="S112" s="153"/>
      <c r="T112" s="153"/>
      <c r="U112" s="159"/>
      <c r="V112" s="160"/>
      <c r="AA112" s="95"/>
      <c r="AB112" s="135"/>
    </row>
    <row r="113" spans="1:28" ht="20.100000000000001" customHeight="1">
      <c r="A113" s="213" t="str">
        <f t="shared" si="3"/>
        <v/>
      </c>
      <c r="B113" s="154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65"/>
      <c r="N113" s="166"/>
      <c r="P113" s="156"/>
      <c r="Q113" s="157"/>
      <c r="R113" s="158"/>
      <c r="S113" s="153"/>
      <c r="T113" s="153"/>
      <c r="U113" s="159"/>
      <c r="V113" s="160"/>
      <c r="AA113" s="95"/>
      <c r="AB113" s="135"/>
    </row>
    <row r="114" spans="1:28" ht="20.100000000000001" customHeight="1">
      <c r="A114" s="213" t="str">
        <f t="shared" si="3"/>
        <v/>
      </c>
      <c r="B114" s="15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65"/>
      <c r="N114" s="166"/>
      <c r="P114" s="156"/>
      <c r="Q114" s="157"/>
      <c r="R114" s="158"/>
      <c r="S114" s="153"/>
      <c r="T114" s="153"/>
      <c r="U114" s="159"/>
      <c r="V114" s="160"/>
      <c r="AA114" s="95"/>
      <c r="AB114" s="135"/>
    </row>
    <row r="115" spans="1:28" ht="20.100000000000001" customHeight="1">
      <c r="A115" s="213" t="str">
        <f t="shared" si="3"/>
        <v/>
      </c>
      <c r="B115" s="154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65"/>
      <c r="N115" s="166"/>
      <c r="P115" s="156"/>
      <c r="Q115" s="157"/>
      <c r="R115" s="158"/>
      <c r="S115" s="153"/>
      <c r="T115" s="153"/>
      <c r="U115" s="159"/>
      <c r="V115" s="160"/>
      <c r="AA115" s="95"/>
      <c r="AB115" s="135"/>
    </row>
    <row r="116" spans="1:28" ht="20.100000000000001" customHeight="1">
      <c r="A116" s="213" t="str">
        <f t="shared" si="3"/>
        <v/>
      </c>
      <c r="B116" s="154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65"/>
      <c r="N116" s="166"/>
      <c r="P116" s="156"/>
      <c r="Q116" s="157"/>
      <c r="R116" s="158"/>
      <c r="S116" s="153"/>
      <c r="T116" s="153"/>
      <c r="U116" s="159"/>
      <c r="V116" s="160"/>
      <c r="AA116" s="95"/>
      <c r="AB116" s="135"/>
    </row>
    <row r="117" spans="1:28" ht="20.100000000000001" customHeight="1">
      <c r="A117" s="213" t="str">
        <f t="shared" si="3"/>
        <v/>
      </c>
      <c r="B117" s="154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65"/>
      <c r="N117" s="166"/>
      <c r="P117" s="156"/>
      <c r="Q117" s="157"/>
      <c r="R117" s="158"/>
      <c r="S117" s="153"/>
      <c r="T117" s="153"/>
      <c r="U117" s="159"/>
      <c r="V117" s="160"/>
      <c r="AA117" s="95"/>
      <c r="AB117" s="135"/>
    </row>
    <row r="118" spans="1:28" ht="20.100000000000001" customHeight="1">
      <c r="A118" s="213" t="str">
        <f t="shared" si="3"/>
        <v/>
      </c>
      <c r="B118" s="154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65"/>
      <c r="N118" s="166"/>
      <c r="P118" s="156"/>
      <c r="Q118" s="157"/>
      <c r="R118" s="158"/>
      <c r="S118" s="153"/>
      <c r="T118" s="153"/>
      <c r="U118" s="159"/>
      <c r="V118" s="160"/>
      <c r="AA118" s="95"/>
      <c r="AB118" s="135"/>
    </row>
    <row r="119" spans="1:28" ht="20.100000000000001" customHeight="1">
      <c r="A119" s="213" t="str">
        <f t="shared" si="3"/>
        <v/>
      </c>
      <c r="B119" s="154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65"/>
      <c r="N119" s="166"/>
      <c r="P119" s="156"/>
      <c r="Q119" s="157"/>
      <c r="R119" s="158"/>
      <c r="S119" s="153"/>
      <c r="T119" s="153"/>
      <c r="U119" s="159"/>
      <c r="V119" s="160"/>
      <c r="AA119" s="95"/>
      <c r="AB119" s="135"/>
    </row>
    <row r="120" spans="1:28" ht="20.100000000000001" customHeight="1">
      <c r="A120" s="213" t="str">
        <f t="shared" si="3"/>
        <v/>
      </c>
      <c r="B120" s="154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65"/>
      <c r="N120" s="166"/>
      <c r="P120" s="156"/>
      <c r="Q120" s="157"/>
      <c r="R120" s="158"/>
      <c r="S120" s="153"/>
      <c r="T120" s="153"/>
      <c r="U120" s="159"/>
      <c r="V120" s="160"/>
      <c r="AA120" s="95"/>
      <c r="AB120" s="135"/>
    </row>
    <row r="121" spans="1:28" ht="20.100000000000001" customHeight="1">
      <c r="A121" s="213" t="str">
        <f t="shared" si="3"/>
        <v/>
      </c>
      <c r="B121" s="154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65"/>
      <c r="N121" s="166"/>
      <c r="P121" s="156"/>
      <c r="Q121" s="157"/>
      <c r="R121" s="158"/>
      <c r="S121" s="153"/>
      <c r="T121" s="153"/>
      <c r="U121" s="159"/>
      <c r="V121" s="160"/>
      <c r="AA121" s="95"/>
      <c r="AB121" s="135"/>
    </row>
    <row r="122" spans="1:28" ht="20.100000000000001" customHeight="1">
      <c r="A122" s="213" t="str">
        <f t="shared" si="3"/>
        <v/>
      </c>
      <c r="B122" s="154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65"/>
      <c r="N122" s="166"/>
      <c r="P122" s="156"/>
      <c r="Q122" s="157"/>
      <c r="R122" s="158"/>
      <c r="S122" s="153"/>
      <c r="T122" s="153"/>
      <c r="U122" s="159"/>
      <c r="V122" s="160"/>
      <c r="AA122" s="95"/>
      <c r="AB122" s="135"/>
    </row>
    <row r="123" spans="1:28" ht="20.100000000000001" customHeight="1">
      <c r="A123" s="213" t="str">
        <f t="shared" si="3"/>
        <v/>
      </c>
      <c r="B123" s="15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65"/>
      <c r="N123" s="166"/>
      <c r="P123" s="156"/>
      <c r="Q123" s="157"/>
      <c r="R123" s="158"/>
      <c r="S123" s="153"/>
      <c r="T123" s="153"/>
      <c r="U123" s="159"/>
      <c r="V123" s="160"/>
      <c r="AA123" s="95"/>
      <c r="AB123" s="135"/>
    </row>
    <row r="124" spans="1:28" ht="20.100000000000001" customHeight="1">
      <c r="A124" s="213" t="str">
        <f t="shared" si="3"/>
        <v/>
      </c>
      <c r="B124" s="154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65"/>
      <c r="N124" s="166"/>
      <c r="P124" s="156"/>
      <c r="Q124" s="157"/>
      <c r="R124" s="158"/>
      <c r="S124" s="153"/>
      <c r="T124" s="153"/>
      <c r="U124" s="159"/>
      <c r="V124" s="160"/>
      <c r="AA124" s="95"/>
      <c r="AB124" s="135"/>
    </row>
    <row r="125" spans="1:28" ht="20.100000000000001" customHeight="1">
      <c r="A125" s="213" t="str">
        <f t="shared" si="3"/>
        <v/>
      </c>
      <c r="B125" s="154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65"/>
      <c r="N125" s="166"/>
      <c r="P125" s="156"/>
      <c r="Q125" s="157"/>
      <c r="R125" s="158"/>
      <c r="S125" s="153"/>
      <c r="T125" s="153"/>
      <c r="U125" s="159"/>
      <c r="V125" s="160"/>
      <c r="AA125" s="95"/>
      <c r="AB125" s="135"/>
    </row>
    <row r="126" spans="1:28" ht="20.100000000000001" customHeight="1">
      <c r="A126" s="213" t="str">
        <f t="shared" si="3"/>
        <v/>
      </c>
      <c r="B126" s="154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65"/>
      <c r="N126" s="166"/>
      <c r="P126" s="156"/>
      <c r="Q126" s="157"/>
      <c r="R126" s="158"/>
      <c r="S126" s="153"/>
      <c r="T126" s="153"/>
      <c r="U126" s="159"/>
      <c r="V126" s="160"/>
      <c r="AA126" s="95"/>
      <c r="AB126" s="135"/>
    </row>
    <row r="127" spans="1:28" ht="20.100000000000001" customHeight="1">
      <c r="A127" s="213" t="str">
        <f t="shared" si="3"/>
        <v/>
      </c>
      <c r="B127" s="154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65"/>
      <c r="N127" s="166"/>
      <c r="P127" s="156"/>
      <c r="Q127" s="157"/>
      <c r="R127" s="158"/>
      <c r="S127" s="153"/>
      <c r="T127" s="153"/>
      <c r="U127" s="159"/>
      <c r="V127" s="160"/>
      <c r="AA127" s="95"/>
      <c r="AB127" s="135"/>
    </row>
    <row r="128" spans="1:28" ht="20.100000000000001" customHeight="1">
      <c r="A128" s="213" t="str">
        <f t="shared" si="3"/>
        <v/>
      </c>
      <c r="B128" s="154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65"/>
      <c r="N128" s="166"/>
      <c r="P128" s="156"/>
      <c r="Q128" s="157"/>
      <c r="R128" s="158"/>
      <c r="S128" s="153"/>
      <c r="T128" s="153"/>
      <c r="U128" s="159"/>
      <c r="V128" s="160"/>
      <c r="AA128" s="95"/>
      <c r="AB128" s="135"/>
    </row>
    <row r="129" spans="1:28" ht="20.100000000000001" customHeight="1">
      <c r="A129" s="213" t="str">
        <f t="shared" si="3"/>
        <v/>
      </c>
      <c r="B129" s="154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65"/>
      <c r="N129" s="166"/>
      <c r="P129" s="156"/>
      <c r="Q129" s="157"/>
      <c r="R129" s="158"/>
      <c r="S129" s="153"/>
      <c r="T129" s="153"/>
      <c r="U129" s="159"/>
      <c r="V129" s="160"/>
      <c r="AA129" s="95"/>
      <c r="AB129" s="135"/>
    </row>
    <row r="130" spans="1:28" ht="20.100000000000001" customHeight="1">
      <c r="A130" s="213" t="str">
        <f t="shared" si="3"/>
        <v/>
      </c>
      <c r="B130" s="154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65"/>
      <c r="N130" s="166"/>
      <c r="P130" s="156"/>
      <c r="Q130" s="157"/>
      <c r="R130" s="158"/>
      <c r="S130" s="153"/>
      <c r="T130" s="153"/>
      <c r="U130" s="159"/>
      <c r="V130" s="160"/>
      <c r="AA130" s="95"/>
      <c r="AB130" s="135"/>
    </row>
    <row r="131" spans="1:28" ht="20.100000000000001" customHeight="1">
      <c r="A131" s="213" t="str">
        <f t="shared" si="3"/>
        <v/>
      </c>
      <c r="B131" s="154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65"/>
      <c r="N131" s="166"/>
      <c r="P131" s="156"/>
      <c r="Q131" s="157"/>
      <c r="R131" s="158"/>
      <c r="S131" s="153"/>
      <c r="T131" s="153"/>
      <c r="U131" s="159"/>
      <c r="V131" s="160"/>
      <c r="AA131" s="95"/>
      <c r="AB131" s="135"/>
    </row>
    <row r="132" spans="1:28" ht="20.100000000000001" customHeight="1">
      <c r="A132" s="213" t="str">
        <f t="shared" ref="A132:A195" si="4">IF(K132="","",IF(B132="",A131,A131+1))</f>
        <v/>
      </c>
      <c r="B132" s="15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65"/>
      <c r="N132" s="166"/>
      <c r="P132" s="156"/>
      <c r="Q132" s="157"/>
      <c r="R132" s="158"/>
      <c r="S132" s="153"/>
      <c r="T132" s="153"/>
      <c r="U132" s="159"/>
      <c r="V132" s="160"/>
      <c r="AA132" s="95"/>
      <c r="AB132" s="135"/>
    </row>
    <row r="133" spans="1:28" ht="20.100000000000001" customHeight="1">
      <c r="A133" s="213" t="str">
        <f t="shared" si="4"/>
        <v/>
      </c>
      <c r="B133" s="154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65"/>
      <c r="N133" s="166"/>
      <c r="P133" s="156"/>
      <c r="Q133" s="157"/>
      <c r="R133" s="158"/>
      <c r="S133" s="153"/>
      <c r="T133" s="153"/>
      <c r="U133" s="159"/>
      <c r="V133" s="160"/>
      <c r="AA133" s="95"/>
      <c r="AB133" s="135"/>
    </row>
    <row r="134" spans="1:28" ht="20.100000000000001" customHeight="1">
      <c r="A134" s="213" t="str">
        <f t="shared" si="4"/>
        <v/>
      </c>
      <c r="B134" s="154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65"/>
      <c r="N134" s="166"/>
      <c r="P134" s="156"/>
      <c r="Q134" s="157"/>
      <c r="R134" s="158"/>
      <c r="S134" s="153"/>
      <c r="T134" s="153"/>
      <c r="U134" s="159"/>
      <c r="V134" s="160"/>
      <c r="AA134" s="95"/>
      <c r="AB134" s="135"/>
    </row>
    <row r="135" spans="1:28" ht="20.100000000000001" customHeight="1">
      <c r="A135" s="213" t="str">
        <f t="shared" si="4"/>
        <v/>
      </c>
      <c r="B135" s="154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65"/>
      <c r="N135" s="166"/>
      <c r="P135" s="156"/>
      <c r="Q135" s="157"/>
      <c r="R135" s="158"/>
      <c r="S135" s="153"/>
      <c r="T135" s="153"/>
      <c r="U135" s="159"/>
      <c r="V135" s="160"/>
      <c r="AA135" s="95"/>
      <c r="AB135" s="135"/>
    </row>
    <row r="136" spans="1:28" ht="20.100000000000001" customHeight="1">
      <c r="A136" s="213" t="str">
        <f t="shared" si="4"/>
        <v/>
      </c>
      <c r="B136" s="154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65"/>
      <c r="N136" s="166"/>
      <c r="P136" s="156"/>
      <c r="Q136" s="157"/>
      <c r="R136" s="158"/>
      <c r="S136" s="153"/>
      <c r="T136" s="153"/>
      <c r="U136" s="159"/>
      <c r="V136" s="160"/>
      <c r="AA136" s="95"/>
      <c r="AB136" s="135"/>
    </row>
    <row r="137" spans="1:28" ht="20.100000000000001" customHeight="1">
      <c r="A137" s="213" t="str">
        <f t="shared" si="4"/>
        <v/>
      </c>
      <c r="B137" s="154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65"/>
      <c r="N137" s="166"/>
      <c r="P137" s="156"/>
      <c r="Q137" s="157"/>
      <c r="R137" s="158"/>
      <c r="S137" s="153"/>
      <c r="T137" s="153"/>
      <c r="U137" s="159"/>
      <c r="V137" s="160"/>
      <c r="AA137" s="95"/>
      <c r="AB137" s="135"/>
    </row>
    <row r="138" spans="1:28" ht="20.100000000000001" customHeight="1">
      <c r="A138" s="213" t="str">
        <f t="shared" si="4"/>
        <v/>
      </c>
      <c r="B138" s="154"/>
      <c r="C138" s="153"/>
      <c r="D138" s="153"/>
      <c r="E138" s="153"/>
      <c r="F138" s="153"/>
      <c r="G138" s="153"/>
      <c r="H138" s="153"/>
      <c r="I138" s="153"/>
      <c r="J138" s="153"/>
      <c r="K138" s="153"/>
      <c r="L138" s="163"/>
      <c r="M138" s="165"/>
      <c r="N138" s="166"/>
      <c r="P138" s="156"/>
      <c r="Q138" s="157"/>
      <c r="R138" s="158"/>
      <c r="S138" s="153"/>
      <c r="T138" s="153"/>
      <c r="U138" s="159"/>
      <c r="V138" s="160"/>
      <c r="AA138" s="95"/>
      <c r="AB138" s="135"/>
    </row>
    <row r="139" spans="1:28" ht="20.100000000000001" customHeight="1">
      <c r="A139" s="213" t="str">
        <f t="shared" si="4"/>
        <v/>
      </c>
      <c r="B139" s="154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65"/>
      <c r="N139" s="166"/>
      <c r="P139" s="156"/>
      <c r="Q139" s="157"/>
      <c r="R139" s="158"/>
      <c r="S139" s="153"/>
      <c r="T139" s="153"/>
      <c r="U139" s="159"/>
      <c r="V139" s="160"/>
      <c r="AA139" s="95"/>
      <c r="AB139" s="135"/>
    </row>
    <row r="140" spans="1:28" ht="20.100000000000001" customHeight="1">
      <c r="A140" s="213" t="str">
        <f t="shared" si="4"/>
        <v/>
      </c>
      <c r="B140" s="154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65"/>
      <c r="N140" s="166"/>
      <c r="P140" s="156"/>
      <c r="Q140" s="157"/>
      <c r="R140" s="158"/>
      <c r="S140" s="153"/>
      <c r="T140" s="153"/>
      <c r="U140" s="159"/>
      <c r="V140" s="160"/>
      <c r="AA140" s="95"/>
      <c r="AB140" s="135"/>
    </row>
    <row r="141" spans="1:28" ht="20.100000000000001" customHeight="1">
      <c r="A141" s="213" t="str">
        <f t="shared" si="4"/>
        <v/>
      </c>
      <c r="B141" s="15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65"/>
      <c r="N141" s="166"/>
      <c r="P141" s="156"/>
      <c r="Q141" s="157"/>
      <c r="R141" s="158"/>
      <c r="S141" s="153"/>
      <c r="T141" s="153"/>
      <c r="U141" s="159"/>
      <c r="V141" s="160"/>
      <c r="AA141" s="95"/>
      <c r="AB141" s="135"/>
    </row>
    <row r="142" spans="1:28" ht="20.100000000000001" customHeight="1">
      <c r="A142" s="213" t="str">
        <f t="shared" si="4"/>
        <v/>
      </c>
      <c r="B142" s="154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65"/>
      <c r="N142" s="166"/>
      <c r="P142" s="156"/>
      <c r="Q142" s="157"/>
      <c r="R142" s="158"/>
      <c r="S142" s="153"/>
      <c r="T142" s="153"/>
      <c r="U142" s="159"/>
      <c r="V142" s="160"/>
      <c r="AA142" s="95"/>
      <c r="AB142" s="135"/>
    </row>
    <row r="143" spans="1:28" ht="20.100000000000001" customHeight="1">
      <c r="A143" s="213" t="str">
        <f t="shared" si="4"/>
        <v/>
      </c>
      <c r="B143" s="154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65"/>
      <c r="N143" s="166"/>
      <c r="P143" s="156"/>
      <c r="Q143" s="157"/>
      <c r="R143" s="158"/>
      <c r="S143" s="153"/>
      <c r="T143" s="153"/>
      <c r="U143" s="159"/>
      <c r="V143" s="160"/>
      <c r="AA143" s="95"/>
      <c r="AB143" s="135"/>
    </row>
    <row r="144" spans="1:28" ht="20.100000000000001" customHeight="1">
      <c r="A144" s="213" t="str">
        <f t="shared" si="4"/>
        <v/>
      </c>
      <c r="B144" s="154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65"/>
      <c r="N144" s="166"/>
      <c r="P144" s="156"/>
      <c r="Q144" s="157"/>
      <c r="R144" s="158"/>
      <c r="S144" s="153"/>
      <c r="T144" s="153"/>
      <c r="U144" s="159"/>
      <c r="V144" s="160"/>
      <c r="AA144" s="95"/>
      <c r="AB144" s="135"/>
    </row>
    <row r="145" spans="1:28" ht="20.100000000000001" customHeight="1">
      <c r="A145" s="213" t="str">
        <f t="shared" si="4"/>
        <v/>
      </c>
      <c r="B145" s="154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65"/>
      <c r="N145" s="166"/>
      <c r="P145" s="156"/>
      <c r="Q145" s="157"/>
      <c r="R145" s="158"/>
      <c r="S145" s="153"/>
      <c r="T145" s="153"/>
      <c r="U145" s="159"/>
      <c r="V145" s="160"/>
      <c r="AA145" s="95"/>
      <c r="AB145" s="135"/>
    </row>
    <row r="146" spans="1:28" ht="20.100000000000001" customHeight="1">
      <c r="A146" s="213" t="str">
        <f t="shared" si="4"/>
        <v/>
      </c>
      <c r="B146" s="154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65"/>
      <c r="N146" s="166"/>
      <c r="P146" s="156"/>
      <c r="Q146" s="157"/>
      <c r="R146" s="158"/>
      <c r="S146" s="153"/>
      <c r="T146" s="153"/>
      <c r="U146" s="159"/>
      <c r="V146" s="160"/>
      <c r="AA146" s="95"/>
      <c r="AB146" s="135"/>
    </row>
    <row r="147" spans="1:28" ht="20.100000000000001" customHeight="1">
      <c r="A147" s="213" t="str">
        <f t="shared" si="4"/>
        <v/>
      </c>
      <c r="B147" s="154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65"/>
      <c r="N147" s="166"/>
      <c r="P147" s="156"/>
      <c r="Q147" s="157"/>
      <c r="R147" s="158"/>
      <c r="S147" s="153"/>
      <c r="T147" s="153"/>
      <c r="U147" s="159"/>
      <c r="V147" s="160"/>
      <c r="AA147" s="95"/>
      <c r="AB147" s="135"/>
    </row>
    <row r="148" spans="1:28" ht="20.100000000000001" customHeight="1">
      <c r="A148" s="213" t="str">
        <f t="shared" si="4"/>
        <v/>
      </c>
      <c r="B148" s="154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65"/>
      <c r="N148" s="166"/>
      <c r="P148" s="156"/>
      <c r="Q148" s="157"/>
      <c r="R148" s="158"/>
      <c r="S148" s="153"/>
      <c r="T148" s="153"/>
      <c r="U148" s="159"/>
      <c r="V148" s="160"/>
      <c r="AA148" s="95"/>
      <c r="AB148" s="135"/>
    </row>
    <row r="149" spans="1:28" ht="20.100000000000001" customHeight="1">
      <c r="A149" s="213" t="str">
        <f t="shared" si="4"/>
        <v/>
      </c>
      <c r="B149" s="154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65"/>
      <c r="N149" s="166"/>
      <c r="P149" s="156"/>
      <c r="Q149" s="157"/>
      <c r="R149" s="158"/>
      <c r="S149" s="153"/>
      <c r="T149" s="153"/>
      <c r="U149" s="159"/>
      <c r="V149" s="160"/>
      <c r="AA149" s="95"/>
      <c r="AB149" s="135"/>
    </row>
    <row r="150" spans="1:28" ht="20.100000000000001" customHeight="1">
      <c r="A150" s="213" t="str">
        <f t="shared" si="4"/>
        <v/>
      </c>
      <c r="B150" s="15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65"/>
      <c r="N150" s="166"/>
      <c r="P150" s="156"/>
      <c r="Q150" s="157"/>
      <c r="R150" s="158"/>
      <c r="S150" s="153"/>
      <c r="T150" s="153"/>
      <c r="U150" s="159"/>
      <c r="V150" s="160"/>
      <c r="AA150" s="95"/>
      <c r="AB150" s="135"/>
    </row>
    <row r="151" spans="1:28" ht="20.100000000000001" customHeight="1">
      <c r="A151" s="213" t="str">
        <f t="shared" si="4"/>
        <v/>
      </c>
      <c r="B151" s="154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65"/>
      <c r="N151" s="166"/>
      <c r="P151" s="156"/>
      <c r="Q151" s="157"/>
      <c r="R151" s="158"/>
      <c r="S151" s="153"/>
      <c r="T151" s="153"/>
      <c r="U151" s="159"/>
      <c r="V151" s="160"/>
      <c r="AA151" s="95"/>
      <c r="AB151" s="135"/>
    </row>
    <row r="152" spans="1:28" ht="20.100000000000001" customHeight="1">
      <c r="A152" s="213" t="str">
        <f t="shared" si="4"/>
        <v/>
      </c>
      <c r="B152" s="154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65"/>
      <c r="N152" s="166"/>
      <c r="P152" s="156"/>
      <c r="Q152" s="157"/>
      <c r="R152" s="158"/>
      <c r="S152" s="153"/>
      <c r="T152" s="153"/>
      <c r="U152" s="159"/>
      <c r="V152" s="160"/>
      <c r="AA152" s="95"/>
      <c r="AB152" s="135"/>
    </row>
    <row r="153" spans="1:28" ht="20.100000000000001" customHeight="1">
      <c r="A153" s="213" t="str">
        <f t="shared" si="4"/>
        <v/>
      </c>
      <c r="B153" s="154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65"/>
      <c r="N153" s="166"/>
      <c r="P153" s="156"/>
      <c r="Q153" s="157"/>
      <c r="R153" s="158"/>
      <c r="S153" s="153"/>
      <c r="T153" s="153"/>
      <c r="U153" s="159"/>
      <c r="V153" s="160"/>
      <c r="AA153" s="95"/>
      <c r="AB153" s="135"/>
    </row>
    <row r="154" spans="1:28" ht="20.100000000000001" customHeight="1">
      <c r="A154" s="213" t="str">
        <f t="shared" si="4"/>
        <v/>
      </c>
      <c r="B154" s="154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65"/>
      <c r="N154" s="166"/>
      <c r="P154" s="156"/>
      <c r="Q154" s="157"/>
      <c r="R154" s="158"/>
      <c r="S154" s="153"/>
      <c r="T154" s="153"/>
      <c r="U154" s="159"/>
      <c r="V154" s="160"/>
      <c r="AA154" s="95"/>
      <c r="AB154" s="135"/>
    </row>
    <row r="155" spans="1:28" ht="20.100000000000001" customHeight="1">
      <c r="A155" s="213" t="str">
        <f t="shared" si="4"/>
        <v/>
      </c>
      <c r="B155" s="154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65"/>
      <c r="N155" s="166"/>
      <c r="P155" s="156"/>
      <c r="Q155" s="157"/>
      <c r="R155" s="158"/>
      <c r="S155" s="153"/>
      <c r="T155" s="153"/>
      <c r="U155" s="159"/>
      <c r="V155" s="160"/>
      <c r="AA155" s="95"/>
      <c r="AB155" s="135"/>
    </row>
    <row r="156" spans="1:28" ht="20.100000000000001" customHeight="1">
      <c r="A156" s="213" t="str">
        <f t="shared" si="4"/>
        <v/>
      </c>
      <c r="B156" s="154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65"/>
      <c r="N156" s="166"/>
      <c r="P156" s="156"/>
      <c r="Q156" s="157"/>
      <c r="R156" s="158"/>
      <c r="S156" s="153"/>
      <c r="T156" s="153"/>
      <c r="U156" s="159"/>
      <c r="V156" s="160"/>
      <c r="AA156" s="95"/>
      <c r="AB156" s="135"/>
    </row>
    <row r="157" spans="1:28" ht="20.100000000000001" customHeight="1">
      <c r="A157" s="213" t="str">
        <f t="shared" si="4"/>
        <v/>
      </c>
      <c r="B157" s="154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65"/>
      <c r="N157" s="166"/>
      <c r="P157" s="156"/>
      <c r="Q157" s="157"/>
      <c r="R157" s="158"/>
      <c r="S157" s="153"/>
      <c r="T157" s="153"/>
      <c r="U157" s="159"/>
      <c r="V157" s="160"/>
      <c r="AA157" s="95"/>
      <c r="AB157" s="135"/>
    </row>
    <row r="158" spans="1:28" ht="20.100000000000001" customHeight="1">
      <c r="A158" s="213" t="str">
        <f t="shared" si="4"/>
        <v/>
      </c>
      <c r="B158" s="154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65"/>
      <c r="N158" s="166"/>
      <c r="P158" s="156"/>
      <c r="Q158" s="157"/>
      <c r="R158" s="158"/>
      <c r="S158" s="153"/>
      <c r="T158" s="153"/>
      <c r="U158" s="159"/>
      <c r="V158" s="160"/>
      <c r="AA158" s="95"/>
      <c r="AB158" s="135"/>
    </row>
    <row r="159" spans="1:28" ht="20.100000000000001" customHeight="1">
      <c r="A159" s="213" t="str">
        <f t="shared" si="4"/>
        <v/>
      </c>
      <c r="B159" s="15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65"/>
      <c r="N159" s="166"/>
      <c r="P159" s="156"/>
      <c r="Q159" s="157"/>
      <c r="R159" s="158"/>
      <c r="S159" s="153"/>
      <c r="T159" s="153"/>
      <c r="U159" s="159"/>
      <c r="V159" s="160"/>
      <c r="AA159" s="95"/>
      <c r="AB159" s="135"/>
    </row>
    <row r="160" spans="1:28" ht="20.100000000000001" customHeight="1">
      <c r="A160" s="213" t="str">
        <f t="shared" si="4"/>
        <v/>
      </c>
      <c r="B160" s="154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65"/>
      <c r="N160" s="166"/>
      <c r="P160" s="156"/>
      <c r="Q160" s="157"/>
      <c r="R160" s="158"/>
      <c r="S160" s="153"/>
      <c r="T160" s="153"/>
      <c r="U160" s="159"/>
      <c r="V160" s="160"/>
      <c r="AA160" s="95"/>
      <c r="AB160" s="135"/>
    </row>
    <row r="161" spans="1:28" ht="20.100000000000001" customHeight="1">
      <c r="A161" s="213" t="str">
        <f t="shared" si="4"/>
        <v/>
      </c>
      <c r="B161" s="154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65"/>
      <c r="N161" s="166"/>
      <c r="P161" s="156"/>
      <c r="Q161" s="157"/>
      <c r="R161" s="158"/>
      <c r="S161" s="153"/>
      <c r="T161" s="153"/>
      <c r="U161" s="159"/>
      <c r="V161" s="160"/>
      <c r="Z161" s="133"/>
      <c r="AA161" s="95"/>
      <c r="AB161" s="135"/>
    </row>
    <row r="162" spans="1:28" ht="20.100000000000001" customHeight="1">
      <c r="A162" s="213" t="str">
        <f t="shared" si="4"/>
        <v/>
      </c>
      <c r="B162" s="154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65"/>
      <c r="N162" s="166"/>
      <c r="P162" s="156"/>
      <c r="Q162" s="157"/>
      <c r="R162" s="158"/>
      <c r="S162" s="153"/>
      <c r="T162" s="153"/>
      <c r="U162" s="159"/>
      <c r="V162" s="160"/>
      <c r="Z162" s="133"/>
      <c r="AA162" s="95"/>
      <c r="AB162" s="135"/>
    </row>
    <row r="163" spans="1:28" ht="20.100000000000001" customHeight="1">
      <c r="A163" s="213" t="str">
        <f t="shared" si="4"/>
        <v/>
      </c>
      <c r="B163" s="154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65"/>
      <c r="N163" s="166"/>
      <c r="P163" s="156"/>
      <c r="Q163" s="157"/>
      <c r="R163" s="158"/>
      <c r="S163" s="153"/>
      <c r="T163" s="153"/>
      <c r="U163" s="159"/>
      <c r="V163" s="160"/>
      <c r="AA163" s="95"/>
      <c r="AB163" s="135"/>
    </row>
    <row r="164" spans="1:28" ht="20.100000000000001" customHeight="1">
      <c r="A164" s="213" t="str">
        <f t="shared" si="4"/>
        <v/>
      </c>
      <c r="B164" s="154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65"/>
      <c r="N164" s="166"/>
      <c r="P164" s="156"/>
      <c r="Q164" s="157"/>
      <c r="R164" s="158"/>
      <c r="S164" s="153"/>
      <c r="T164" s="153"/>
      <c r="U164" s="159"/>
      <c r="V164" s="160"/>
      <c r="AA164" s="95"/>
      <c r="AB164" s="135"/>
    </row>
    <row r="165" spans="1:28" ht="20.100000000000001" customHeight="1">
      <c r="A165" s="213" t="str">
        <f t="shared" si="4"/>
        <v/>
      </c>
      <c r="B165" s="154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65"/>
      <c r="N165" s="166"/>
      <c r="P165" s="156"/>
      <c r="Q165" s="157"/>
      <c r="R165" s="158"/>
      <c r="S165" s="153"/>
      <c r="T165" s="153"/>
      <c r="U165" s="159"/>
      <c r="V165" s="160"/>
      <c r="AA165" s="95"/>
      <c r="AB165" s="135"/>
    </row>
    <row r="166" spans="1:28" ht="20.100000000000001" customHeight="1">
      <c r="A166" s="213" t="str">
        <f t="shared" si="4"/>
        <v/>
      </c>
      <c r="B166" s="154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65"/>
      <c r="N166" s="166"/>
      <c r="P166" s="156"/>
      <c r="Q166" s="157"/>
      <c r="R166" s="158"/>
      <c r="S166" s="153"/>
      <c r="T166" s="153"/>
      <c r="U166" s="159"/>
      <c r="V166" s="160"/>
      <c r="AA166" s="95"/>
      <c r="AB166" s="135"/>
    </row>
    <row r="167" spans="1:28" ht="20.100000000000001" customHeight="1">
      <c r="A167" s="213" t="str">
        <f t="shared" si="4"/>
        <v/>
      </c>
      <c r="B167" s="154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65"/>
      <c r="N167" s="166"/>
      <c r="P167" s="156"/>
      <c r="Q167" s="157"/>
      <c r="R167" s="158"/>
      <c r="S167" s="153"/>
      <c r="T167" s="153"/>
      <c r="U167" s="159"/>
      <c r="V167" s="160"/>
      <c r="AA167" s="95"/>
      <c r="AB167" s="135"/>
    </row>
    <row r="168" spans="1:28" ht="20.100000000000001" customHeight="1">
      <c r="A168" s="213" t="str">
        <f t="shared" si="4"/>
        <v/>
      </c>
      <c r="B168" s="15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65"/>
      <c r="N168" s="166"/>
      <c r="P168" s="156"/>
      <c r="Q168" s="157"/>
      <c r="R168" s="158"/>
      <c r="S168" s="153"/>
      <c r="T168" s="153"/>
      <c r="U168" s="159"/>
      <c r="V168" s="160"/>
      <c r="AA168" s="95"/>
      <c r="AB168" s="135"/>
    </row>
    <row r="169" spans="1:28" ht="20.100000000000001" customHeight="1">
      <c r="A169" s="213" t="str">
        <f t="shared" si="4"/>
        <v/>
      </c>
      <c r="B169" s="154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65"/>
      <c r="N169" s="166"/>
      <c r="P169" s="156"/>
      <c r="Q169" s="157"/>
      <c r="R169" s="158"/>
      <c r="S169" s="153"/>
      <c r="T169" s="153"/>
      <c r="U169" s="159"/>
      <c r="V169" s="160"/>
      <c r="AA169" s="95"/>
      <c r="AB169" s="135"/>
    </row>
    <row r="170" spans="1:28" ht="20.100000000000001" customHeight="1">
      <c r="A170" s="213" t="str">
        <f t="shared" si="4"/>
        <v/>
      </c>
      <c r="B170" s="154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65"/>
      <c r="N170" s="166"/>
      <c r="P170" s="156"/>
      <c r="Q170" s="157"/>
      <c r="R170" s="158"/>
      <c r="S170" s="153"/>
      <c r="T170" s="153"/>
      <c r="U170" s="159"/>
      <c r="V170" s="160"/>
      <c r="AA170" s="95"/>
      <c r="AB170" s="135"/>
    </row>
    <row r="171" spans="1:28" ht="20.100000000000001" customHeight="1">
      <c r="A171" s="213" t="str">
        <f t="shared" si="4"/>
        <v/>
      </c>
      <c r="B171" s="154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65"/>
      <c r="N171" s="166"/>
      <c r="P171" s="156"/>
      <c r="Q171" s="157"/>
      <c r="R171" s="158"/>
      <c r="S171" s="153"/>
      <c r="T171" s="153"/>
      <c r="U171" s="159"/>
      <c r="V171" s="160"/>
      <c r="AA171" s="95"/>
      <c r="AB171" s="135"/>
    </row>
    <row r="172" spans="1:28" ht="20.100000000000001" customHeight="1">
      <c r="A172" s="213" t="str">
        <f t="shared" si="4"/>
        <v/>
      </c>
      <c r="B172" s="154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65"/>
      <c r="N172" s="166"/>
      <c r="P172" s="156"/>
      <c r="Q172" s="157"/>
      <c r="R172" s="158"/>
      <c r="S172" s="153"/>
      <c r="T172" s="153"/>
      <c r="U172" s="159"/>
      <c r="V172" s="160"/>
      <c r="AA172" s="95"/>
      <c r="AB172" s="135"/>
    </row>
    <row r="173" spans="1:28" ht="20.100000000000001" customHeight="1">
      <c r="A173" s="213" t="str">
        <f t="shared" si="4"/>
        <v/>
      </c>
      <c r="B173" s="154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65"/>
      <c r="N173" s="166"/>
      <c r="P173" s="156"/>
      <c r="Q173" s="157"/>
      <c r="R173" s="158"/>
      <c r="S173" s="153"/>
      <c r="T173" s="153"/>
      <c r="U173" s="159"/>
      <c r="V173" s="160"/>
      <c r="AA173" s="95"/>
      <c r="AB173" s="135"/>
    </row>
    <row r="174" spans="1:28" ht="20.100000000000001" customHeight="1">
      <c r="A174" s="213" t="str">
        <f t="shared" si="4"/>
        <v/>
      </c>
      <c r="B174" s="154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65"/>
      <c r="N174" s="166"/>
      <c r="P174" s="156"/>
      <c r="Q174" s="157"/>
      <c r="R174" s="158"/>
      <c r="S174" s="153"/>
      <c r="T174" s="153"/>
      <c r="U174" s="159"/>
      <c r="V174" s="160"/>
      <c r="AA174" s="95"/>
      <c r="AB174" s="135"/>
    </row>
    <row r="175" spans="1:28" ht="20.100000000000001" customHeight="1">
      <c r="A175" s="213" t="str">
        <f t="shared" si="4"/>
        <v/>
      </c>
      <c r="B175" s="154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65"/>
      <c r="N175" s="166"/>
      <c r="P175" s="156"/>
      <c r="Q175" s="157"/>
      <c r="R175" s="158"/>
      <c r="S175" s="153"/>
      <c r="T175" s="153"/>
      <c r="U175" s="159"/>
      <c r="V175" s="160"/>
      <c r="AA175" s="95"/>
      <c r="AB175" s="135"/>
    </row>
    <row r="176" spans="1:28" ht="20.100000000000001" customHeight="1">
      <c r="A176" s="213" t="str">
        <f t="shared" si="4"/>
        <v/>
      </c>
      <c r="B176" s="154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65"/>
      <c r="N176" s="166"/>
      <c r="P176" s="156"/>
      <c r="Q176" s="157"/>
      <c r="R176" s="158"/>
      <c r="S176" s="153"/>
      <c r="T176" s="153"/>
      <c r="U176" s="159"/>
      <c r="V176" s="160"/>
      <c r="AA176" s="95"/>
      <c r="AB176" s="135"/>
    </row>
    <row r="177" spans="1:28" ht="20.100000000000001" customHeight="1">
      <c r="A177" s="213" t="str">
        <f t="shared" si="4"/>
        <v/>
      </c>
      <c r="B177" s="154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65"/>
      <c r="N177" s="166"/>
      <c r="P177" s="156"/>
      <c r="Q177" s="157"/>
      <c r="R177" s="158"/>
      <c r="S177" s="153"/>
      <c r="T177" s="153"/>
      <c r="U177" s="159"/>
      <c r="V177" s="160"/>
      <c r="Z177" s="133"/>
      <c r="AA177" s="95"/>
      <c r="AB177" s="135"/>
    </row>
    <row r="178" spans="1:28" ht="20.100000000000001" customHeight="1">
      <c r="A178" s="213" t="str">
        <f t="shared" si="4"/>
        <v/>
      </c>
      <c r="B178" s="154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65"/>
      <c r="N178" s="166"/>
      <c r="P178" s="156"/>
      <c r="Q178" s="157"/>
      <c r="R178" s="158"/>
      <c r="S178" s="153"/>
      <c r="T178" s="153"/>
      <c r="U178" s="159"/>
      <c r="V178" s="160"/>
      <c r="AA178" s="95"/>
      <c r="AB178" s="135"/>
    </row>
    <row r="179" spans="1:28" ht="20.100000000000001" customHeight="1">
      <c r="A179" s="213" t="str">
        <f t="shared" si="4"/>
        <v/>
      </c>
      <c r="B179" s="154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65"/>
      <c r="N179" s="166"/>
      <c r="P179" s="156"/>
      <c r="Q179" s="157"/>
      <c r="R179" s="158"/>
      <c r="S179" s="153"/>
      <c r="T179" s="153"/>
      <c r="U179" s="159"/>
      <c r="V179" s="160"/>
      <c r="AA179" s="95"/>
      <c r="AB179" s="135"/>
    </row>
    <row r="180" spans="1:28" ht="20.100000000000001" customHeight="1">
      <c r="A180" s="213" t="str">
        <f t="shared" si="4"/>
        <v/>
      </c>
      <c r="B180" s="154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65"/>
      <c r="N180" s="166"/>
      <c r="P180" s="156"/>
      <c r="Q180" s="157"/>
      <c r="R180" s="158"/>
      <c r="S180" s="153"/>
      <c r="T180" s="153"/>
      <c r="U180" s="159"/>
      <c r="V180" s="160"/>
      <c r="AA180" s="95"/>
      <c r="AB180" s="135"/>
    </row>
    <row r="181" spans="1:28" ht="20.100000000000001" customHeight="1">
      <c r="A181" s="213" t="str">
        <f t="shared" si="4"/>
        <v/>
      </c>
      <c r="B181" s="154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65"/>
      <c r="N181" s="166"/>
      <c r="P181" s="156"/>
      <c r="Q181" s="157"/>
      <c r="R181" s="158"/>
      <c r="S181" s="153"/>
      <c r="T181" s="153"/>
      <c r="U181" s="159"/>
      <c r="V181" s="160"/>
      <c r="AA181" s="95"/>
      <c r="AB181" s="135"/>
    </row>
    <row r="182" spans="1:28" ht="20.100000000000001" customHeight="1">
      <c r="A182" s="213" t="str">
        <f t="shared" si="4"/>
        <v/>
      </c>
      <c r="B182" s="154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65"/>
      <c r="N182" s="166"/>
      <c r="P182" s="156"/>
      <c r="Q182" s="157"/>
      <c r="R182" s="158"/>
      <c r="S182" s="153"/>
      <c r="T182" s="153"/>
      <c r="U182" s="159"/>
      <c r="V182" s="160"/>
      <c r="AA182" s="95"/>
      <c r="AB182" s="135"/>
    </row>
    <row r="183" spans="1:28" ht="20.100000000000001" customHeight="1">
      <c r="A183" s="213" t="str">
        <f t="shared" si="4"/>
        <v/>
      </c>
      <c r="B183" s="154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65"/>
      <c r="N183" s="166"/>
      <c r="P183" s="156"/>
      <c r="Q183" s="157"/>
      <c r="R183" s="158"/>
      <c r="S183" s="153"/>
      <c r="T183" s="153"/>
      <c r="U183" s="159"/>
      <c r="V183" s="160"/>
      <c r="Y183" s="185"/>
      <c r="AA183" s="95"/>
      <c r="AB183" s="135"/>
    </row>
    <row r="184" spans="1:28" ht="20.100000000000001" customHeight="1">
      <c r="A184" s="213" t="str">
        <f t="shared" si="4"/>
        <v/>
      </c>
      <c r="B184" s="154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65"/>
      <c r="N184" s="166"/>
      <c r="P184" s="156"/>
      <c r="Q184" s="157"/>
      <c r="R184" s="158"/>
      <c r="S184" s="153"/>
      <c r="T184" s="153"/>
      <c r="U184" s="159"/>
      <c r="V184" s="160"/>
      <c r="AA184" s="95"/>
      <c r="AB184" s="135"/>
    </row>
    <row r="185" spans="1:28" ht="20.100000000000001" customHeight="1">
      <c r="A185" s="213" t="str">
        <f t="shared" si="4"/>
        <v/>
      </c>
      <c r="B185" s="154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65"/>
      <c r="N185" s="166"/>
      <c r="P185" s="156"/>
      <c r="Q185" s="157"/>
      <c r="R185" s="158"/>
      <c r="S185" s="153"/>
      <c r="T185" s="153"/>
      <c r="U185" s="159"/>
      <c r="V185" s="160"/>
      <c r="AA185" s="95"/>
      <c r="AB185" s="135"/>
    </row>
    <row r="186" spans="1:28" ht="20.100000000000001" customHeight="1">
      <c r="A186" s="213" t="str">
        <f t="shared" si="4"/>
        <v/>
      </c>
      <c r="B186" s="154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65"/>
      <c r="N186" s="166"/>
      <c r="P186" s="156"/>
      <c r="Q186" s="157"/>
      <c r="R186" s="158"/>
      <c r="S186" s="153"/>
      <c r="T186" s="153"/>
      <c r="U186" s="159"/>
      <c r="V186" s="160"/>
      <c r="AA186" s="95"/>
      <c r="AB186" s="135"/>
    </row>
    <row r="187" spans="1:28" ht="20.100000000000001" customHeight="1">
      <c r="A187" s="213" t="str">
        <f t="shared" si="4"/>
        <v/>
      </c>
      <c r="B187" s="154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65"/>
      <c r="N187" s="166"/>
      <c r="P187" s="156"/>
      <c r="Q187" s="157"/>
      <c r="R187" s="158"/>
      <c r="S187" s="153"/>
      <c r="T187" s="153"/>
      <c r="U187" s="159"/>
      <c r="V187" s="160"/>
      <c r="AA187" s="95"/>
      <c r="AB187" s="135"/>
    </row>
    <row r="188" spans="1:28" ht="20.100000000000001" customHeight="1">
      <c r="A188" s="213" t="str">
        <f t="shared" si="4"/>
        <v/>
      </c>
      <c r="B188" s="154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65"/>
      <c r="N188" s="166"/>
      <c r="P188" s="156"/>
      <c r="Q188" s="157"/>
      <c r="R188" s="158"/>
      <c r="S188" s="153"/>
      <c r="T188" s="153"/>
      <c r="U188" s="159"/>
      <c r="V188" s="160"/>
      <c r="AA188" s="95"/>
      <c r="AB188" s="135"/>
    </row>
    <row r="189" spans="1:28" ht="20.100000000000001" customHeight="1">
      <c r="A189" s="213" t="str">
        <f t="shared" si="4"/>
        <v/>
      </c>
      <c r="B189" s="161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65"/>
      <c r="N189" s="166"/>
      <c r="P189" s="156"/>
      <c r="Q189" s="157"/>
      <c r="R189" s="158"/>
      <c r="S189" s="153"/>
      <c r="T189" s="153"/>
      <c r="U189" s="159"/>
      <c r="V189" s="160"/>
      <c r="AA189" s="95"/>
      <c r="AB189" s="135"/>
    </row>
    <row r="190" spans="1:28" ht="20.100000000000001" customHeight="1">
      <c r="A190" s="213" t="str">
        <f t="shared" si="4"/>
        <v/>
      </c>
      <c r="B190" s="154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65"/>
      <c r="N190" s="166"/>
      <c r="P190" s="156"/>
      <c r="Q190" s="157"/>
      <c r="R190" s="158"/>
      <c r="S190" s="153"/>
      <c r="T190" s="153"/>
      <c r="U190" s="159"/>
      <c r="V190" s="160"/>
      <c r="AA190" s="95"/>
      <c r="AB190" s="135"/>
    </row>
    <row r="191" spans="1:28" ht="20.100000000000001" customHeight="1">
      <c r="A191" s="213" t="str">
        <f t="shared" si="4"/>
        <v/>
      </c>
      <c r="B191" s="154"/>
      <c r="C191" s="153"/>
      <c r="D191" s="153"/>
      <c r="E191" s="153"/>
      <c r="F191" s="153"/>
      <c r="G191" s="153"/>
      <c r="H191" s="153"/>
      <c r="I191" s="153"/>
      <c r="J191" s="153"/>
      <c r="K191" s="162"/>
      <c r="L191" s="153"/>
      <c r="M191" s="165"/>
      <c r="N191" s="166"/>
      <c r="P191" s="156"/>
      <c r="Q191" s="157"/>
      <c r="R191" s="158"/>
      <c r="S191" s="153"/>
      <c r="T191" s="153"/>
      <c r="U191" s="159"/>
      <c r="V191" s="160"/>
      <c r="AA191" s="95"/>
      <c r="AB191" s="135"/>
    </row>
    <row r="192" spans="1:28" ht="20.100000000000001" customHeight="1">
      <c r="A192" s="213" t="str">
        <f t="shared" si="4"/>
        <v/>
      </c>
      <c r="B192" s="154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65"/>
      <c r="N192" s="166"/>
      <c r="P192" s="156"/>
      <c r="Q192" s="157"/>
      <c r="R192" s="158"/>
      <c r="S192" s="153"/>
      <c r="T192" s="153"/>
      <c r="U192" s="159"/>
      <c r="V192" s="160"/>
      <c r="AA192" s="95"/>
      <c r="AB192" s="135"/>
    </row>
    <row r="193" spans="1:28" ht="20.100000000000001" customHeight="1">
      <c r="A193" s="213" t="str">
        <f t="shared" si="4"/>
        <v/>
      </c>
      <c r="B193" s="154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65"/>
      <c r="N193" s="166"/>
      <c r="P193" s="156"/>
      <c r="Q193" s="157"/>
      <c r="R193" s="158"/>
      <c r="S193" s="153"/>
      <c r="T193" s="153"/>
      <c r="U193" s="159"/>
      <c r="V193" s="160"/>
      <c r="AA193" s="95"/>
      <c r="AB193" s="135"/>
    </row>
    <row r="194" spans="1:28" ht="20.100000000000001" customHeight="1">
      <c r="A194" s="213" t="str">
        <f t="shared" si="4"/>
        <v/>
      </c>
      <c r="B194" s="154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65"/>
      <c r="N194" s="166"/>
      <c r="P194" s="156"/>
      <c r="Q194" s="157"/>
      <c r="R194" s="158"/>
      <c r="S194" s="153"/>
      <c r="T194" s="153"/>
      <c r="U194" s="159"/>
      <c r="V194" s="160"/>
      <c r="AA194" s="95"/>
      <c r="AB194" s="135"/>
    </row>
    <row r="195" spans="1:28" ht="20.100000000000001" customHeight="1">
      <c r="A195" s="213" t="str">
        <f t="shared" si="4"/>
        <v/>
      </c>
      <c r="B195" s="154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65"/>
      <c r="N195" s="166"/>
      <c r="P195" s="156"/>
      <c r="Q195" s="157"/>
      <c r="R195" s="158"/>
      <c r="S195" s="153"/>
      <c r="T195" s="153"/>
      <c r="U195" s="159"/>
      <c r="V195" s="160"/>
      <c r="AA195" s="95"/>
      <c r="AB195" s="135"/>
    </row>
    <row r="196" spans="1:28" ht="20.100000000000001" customHeight="1">
      <c r="A196" s="213" t="str">
        <f t="shared" ref="A196:A259" si="5">IF(K196="","",IF(B196="",A195,A195+1))</f>
        <v/>
      </c>
      <c r="B196" s="154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65"/>
      <c r="N196" s="166"/>
      <c r="P196" s="156"/>
      <c r="Q196" s="157"/>
      <c r="R196" s="158"/>
      <c r="S196" s="153"/>
      <c r="T196" s="153"/>
      <c r="U196" s="159"/>
      <c r="V196" s="160"/>
      <c r="AA196" s="95"/>
      <c r="AB196" s="135"/>
    </row>
    <row r="197" spans="1:28" ht="20.100000000000001" customHeight="1">
      <c r="A197" s="213" t="str">
        <f t="shared" si="5"/>
        <v/>
      </c>
      <c r="B197" s="154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65"/>
      <c r="N197" s="166"/>
      <c r="P197" s="156"/>
      <c r="Q197" s="157"/>
      <c r="R197" s="158"/>
      <c r="S197" s="153"/>
      <c r="T197" s="153"/>
      <c r="U197" s="159"/>
      <c r="V197" s="160"/>
      <c r="AA197" s="95"/>
      <c r="AB197" s="135"/>
    </row>
    <row r="198" spans="1:28" ht="20.100000000000001" customHeight="1">
      <c r="A198" s="213" t="str">
        <f t="shared" si="5"/>
        <v/>
      </c>
      <c r="B198" s="154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65"/>
      <c r="N198" s="166"/>
      <c r="P198" s="156"/>
      <c r="Q198" s="157"/>
      <c r="R198" s="158"/>
      <c r="S198" s="153"/>
      <c r="T198" s="153"/>
      <c r="U198" s="159"/>
      <c r="V198" s="160"/>
      <c r="AA198" s="95"/>
      <c r="AB198" s="135"/>
    </row>
    <row r="199" spans="1:28" ht="20.100000000000001" customHeight="1">
      <c r="A199" s="213" t="str">
        <f t="shared" si="5"/>
        <v/>
      </c>
      <c r="B199" s="154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65"/>
      <c r="N199" s="166"/>
      <c r="P199" s="156"/>
      <c r="Q199" s="157"/>
      <c r="R199" s="158"/>
      <c r="S199" s="153"/>
      <c r="T199" s="153"/>
      <c r="U199" s="159"/>
      <c r="V199" s="160"/>
      <c r="AA199" s="95"/>
      <c r="AB199" s="135"/>
    </row>
    <row r="200" spans="1:28" ht="20.100000000000001" customHeight="1">
      <c r="A200" s="213" t="str">
        <f t="shared" si="5"/>
        <v/>
      </c>
      <c r="B200" s="154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65"/>
      <c r="N200" s="166"/>
      <c r="P200" s="156"/>
      <c r="Q200" s="157"/>
      <c r="R200" s="158"/>
      <c r="S200" s="153"/>
      <c r="T200" s="153"/>
      <c r="U200" s="159"/>
      <c r="V200" s="160"/>
      <c r="AA200" s="95"/>
      <c r="AB200" s="135"/>
    </row>
    <row r="201" spans="1:28" ht="20.100000000000001" customHeight="1">
      <c r="A201" s="213" t="str">
        <f t="shared" si="5"/>
        <v/>
      </c>
      <c r="B201" s="154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65"/>
      <c r="N201" s="166"/>
      <c r="P201" s="156"/>
      <c r="Q201" s="157"/>
      <c r="R201" s="158"/>
      <c r="S201" s="153"/>
      <c r="T201" s="153"/>
      <c r="U201" s="159"/>
      <c r="V201" s="160"/>
      <c r="AA201" s="95"/>
      <c r="AB201" s="135"/>
    </row>
    <row r="202" spans="1:28" ht="20.100000000000001" customHeight="1">
      <c r="A202" s="213" t="str">
        <f t="shared" si="5"/>
        <v/>
      </c>
      <c r="B202" s="154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65"/>
      <c r="N202" s="166"/>
      <c r="P202" s="156"/>
      <c r="Q202" s="157"/>
      <c r="R202" s="158"/>
      <c r="S202" s="153"/>
      <c r="T202" s="153"/>
      <c r="U202" s="159"/>
      <c r="V202" s="160"/>
      <c r="AA202" s="95"/>
      <c r="AB202" s="135"/>
    </row>
    <row r="203" spans="1:28" ht="20.100000000000001" customHeight="1">
      <c r="A203" s="213" t="str">
        <f t="shared" si="5"/>
        <v/>
      </c>
      <c r="B203" s="154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65"/>
      <c r="N203" s="166"/>
      <c r="P203" s="156"/>
      <c r="Q203" s="157"/>
      <c r="R203" s="158"/>
      <c r="S203" s="153"/>
      <c r="T203" s="153"/>
      <c r="U203" s="159"/>
      <c r="V203" s="160"/>
      <c r="AA203" s="95"/>
      <c r="AB203" s="135"/>
    </row>
    <row r="204" spans="1:28" ht="20.100000000000001" customHeight="1">
      <c r="A204" s="213" t="str">
        <f t="shared" si="5"/>
        <v/>
      </c>
      <c r="B204" s="154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65"/>
      <c r="N204" s="166"/>
      <c r="P204" s="156"/>
      <c r="Q204" s="157"/>
      <c r="R204" s="158"/>
      <c r="S204" s="153"/>
      <c r="T204" s="153"/>
      <c r="U204" s="159"/>
      <c r="V204" s="160"/>
      <c r="AA204" s="95"/>
      <c r="AB204" s="135"/>
    </row>
    <row r="205" spans="1:28" ht="20.100000000000001" customHeight="1">
      <c r="A205" s="213" t="str">
        <f t="shared" si="5"/>
        <v/>
      </c>
      <c r="B205" s="154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65"/>
      <c r="N205" s="166"/>
      <c r="P205" s="156"/>
      <c r="Q205" s="157"/>
      <c r="R205" s="158"/>
      <c r="S205" s="153"/>
      <c r="T205" s="153"/>
      <c r="U205" s="159"/>
      <c r="V205" s="160"/>
      <c r="AA205" s="95"/>
      <c r="AB205" s="135"/>
    </row>
    <row r="206" spans="1:28" ht="20.100000000000001" customHeight="1">
      <c r="A206" s="213" t="str">
        <f t="shared" si="5"/>
        <v/>
      </c>
      <c r="B206" s="154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65"/>
      <c r="N206" s="166"/>
      <c r="P206" s="156"/>
      <c r="Q206" s="157"/>
      <c r="R206" s="158"/>
      <c r="S206" s="153"/>
      <c r="T206" s="153"/>
      <c r="U206" s="159"/>
      <c r="V206" s="160"/>
      <c r="AA206" s="95"/>
      <c r="AB206" s="135"/>
    </row>
    <row r="207" spans="1:28" ht="20.100000000000001" customHeight="1">
      <c r="A207" s="213" t="str">
        <f t="shared" si="5"/>
        <v/>
      </c>
      <c r="B207" s="154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65"/>
      <c r="N207" s="166"/>
      <c r="P207" s="156"/>
      <c r="Q207" s="157"/>
      <c r="R207" s="158"/>
      <c r="S207" s="153"/>
      <c r="T207" s="153"/>
      <c r="U207" s="159"/>
      <c r="V207" s="160"/>
      <c r="AA207" s="95"/>
      <c r="AB207" s="135"/>
    </row>
    <row r="208" spans="1:28" ht="20.100000000000001" customHeight="1">
      <c r="A208" s="213" t="str">
        <f t="shared" si="5"/>
        <v/>
      </c>
      <c r="B208" s="154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65"/>
      <c r="N208" s="166"/>
      <c r="P208" s="156"/>
      <c r="Q208" s="157"/>
      <c r="R208" s="158"/>
      <c r="S208" s="153"/>
      <c r="T208" s="153"/>
      <c r="U208" s="159"/>
      <c r="V208" s="160"/>
      <c r="AA208" s="95"/>
      <c r="AB208" s="135"/>
    </row>
    <row r="209" spans="1:28" ht="20.100000000000001" customHeight="1">
      <c r="A209" s="213" t="str">
        <f t="shared" si="5"/>
        <v/>
      </c>
      <c r="B209" s="154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65"/>
      <c r="N209" s="166"/>
      <c r="P209" s="156"/>
      <c r="Q209" s="157"/>
      <c r="R209" s="158"/>
      <c r="S209" s="153"/>
      <c r="T209" s="153"/>
      <c r="U209" s="159"/>
      <c r="V209" s="160"/>
      <c r="AA209" s="95"/>
      <c r="AB209" s="135"/>
    </row>
    <row r="210" spans="1:28" ht="20.100000000000001" customHeight="1">
      <c r="A210" s="213" t="str">
        <f t="shared" si="5"/>
        <v/>
      </c>
      <c r="B210" s="154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65"/>
      <c r="N210" s="166"/>
      <c r="P210" s="156"/>
      <c r="Q210" s="157"/>
      <c r="R210" s="158"/>
      <c r="S210" s="153"/>
      <c r="T210" s="153"/>
      <c r="U210" s="159"/>
      <c r="V210" s="160"/>
      <c r="AA210" s="95"/>
      <c r="AB210" s="135"/>
    </row>
    <row r="211" spans="1:28" ht="20.100000000000001" customHeight="1">
      <c r="A211" s="213" t="str">
        <f t="shared" si="5"/>
        <v/>
      </c>
      <c r="B211" s="154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65"/>
      <c r="N211" s="166"/>
      <c r="P211" s="156"/>
      <c r="Q211" s="157"/>
      <c r="R211" s="158"/>
      <c r="S211" s="153"/>
      <c r="T211" s="153"/>
      <c r="U211" s="159"/>
      <c r="V211" s="160"/>
      <c r="AA211" s="95"/>
      <c r="AB211" s="135"/>
    </row>
    <row r="212" spans="1:28" ht="20.100000000000001" customHeight="1">
      <c r="A212" s="213" t="str">
        <f t="shared" si="5"/>
        <v/>
      </c>
      <c r="B212" s="154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65"/>
      <c r="N212" s="166"/>
      <c r="P212" s="156"/>
      <c r="Q212" s="157"/>
      <c r="R212" s="158"/>
      <c r="S212" s="153"/>
      <c r="T212" s="153"/>
      <c r="U212" s="159"/>
      <c r="V212" s="160"/>
      <c r="AA212" s="95"/>
      <c r="AB212" s="135"/>
    </row>
    <row r="213" spans="1:28" ht="20.100000000000001" customHeight="1">
      <c r="A213" s="213" t="str">
        <f t="shared" si="5"/>
        <v/>
      </c>
      <c r="B213" s="154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65"/>
      <c r="N213" s="166"/>
      <c r="P213" s="156"/>
      <c r="Q213" s="157"/>
      <c r="R213" s="158"/>
      <c r="S213" s="153"/>
      <c r="T213" s="153"/>
      <c r="U213" s="159"/>
      <c r="V213" s="160"/>
      <c r="AA213" s="95"/>
      <c r="AB213" s="135"/>
    </row>
    <row r="214" spans="1:28" ht="20.100000000000001" customHeight="1">
      <c r="A214" s="213" t="str">
        <f t="shared" si="5"/>
        <v/>
      </c>
      <c r="B214" s="154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65"/>
      <c r="N214" s="166"/>
      <c r="P214" s="156"/>
      <c r="Q214" s="157"/>
      <c r="R214" s="158"/>
      <c r="S214" s="153"/>
      <c r="T214" s="153"/>
      <c r="U214" s="159"/>
      <c r="V214" s="160"/>
      <c r="AA214" s="95"/>
      <c r="AB214" s="135"/>
    </row>
    <row r="215" spans="1:28" ht="20.100000000000001" customHeight="1">
      <c r="A215" s="213" t="str">
        <f t="shared" si="5"/>
        <v/>
      </c>
      <c r="B215" s="154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65"/>
      <c r="N215" s="166"/>
      <c r="P215" s="156"/>
      <c r="Q215" s="157"/>
      <c r="R215" s="158"/>
      <c r="S215" s="153"/>
      <c r="T215" s="153"/>
      <c r="U215" s="159"/>
      <c r="V215" s="160"/>
      <c r="AA215" s="95"/>
      <c r="AB215" s="135"/>
    </row>
    <row r="216" spans="1:28" ht="20.100000000000001" customHeight="1">
      <c r="A216" s="213" t="str">
        <f t="shared" si="5"/>
        <v/>
      </c>
      <c r="B216" s="154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65"/>
      <c r="N216" s="166"/>
      <c r="P216" s="156"/>
      <c r="Q216" s="157"/>
      <c r="R216" s="158"/>
      <c r="S216" s="153"/>
      <c r="T216" s="153"/>
      <c r="U216" s="159"/>
      <c r="V216" s="160"/>
      <c r="AA216" s="95"/>
      <c r="AB216" s="135"/>
    </row>
    <row r="217" spans="1:28" ht="20.100000000000001" customHeight="1">
      <c r="A217" s="213" t="str">
        <f t="shared" si="5"/>
        <v/>
      </c>
      <c r="B217" s="154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65"/>
      <c r="N217" s="166"/>
      <c r="P217" s="156"/>
      <c r="Q217" s="157"/>
      <c r="R217" s="158"/>
      <c r="S217" s="153"/>
      <c r="T217" s="153"/>
      <c r="U217" s="159"/>
      <c r="V217" s="160"/>
      <c r="AA217" s="95"/>
      <c r="AB217" s="135"/>
    </row>
    <row r="218" spans="1:28" ht="20.100000000000001" customHeight="1">
      <c r="A218" s="213" t="str">
        <f t="shared" si="5"/>
        <v/>
      </c>
      <c r="B218" s="154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65"/>
      <c r="N218" s="166"/>
      <c r="P218" s="156"/>
      <c r="Q218" s="157"/>
      <c r="R218" s="158"/>
      <c r="S218" s="153"/>
      <c r="T218" s="153"/>
      <c r="U218" s="159"/>
      <c r="V218" s="160"/>
      <c r="AA218" s="95"/>
      <c r="AB218" s="135"/>
    </row>
    <row r="219" spans="1:28" ht="20.100000000000001" customHeight="1">
      <c r="A219" s="213" t="str">
        <f t="shared" si="5"/>
        <v/>
      </c>
      <c r="B219" s="154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65"/>
      <c r="N219" s="166"/>
      <c r="P219" s="156"/>
      <c r="Q219" s="157"/>
      <c r="R219" s="158"/>
      <c r="S219" s="153"/>
      <c r="T219" s="153"/>
      <c r="U219" s="159"/>
      <c r="V219" s="160"/>
      <c r="AA219" s="95"/>
      <c r="AB219" s="135"/>
    </row>
    <row r="220" spans="1:28" ht="20.100000000000001" customHeight="1">
      <c r="A220" s="213" t="str">
        <f t="shared" si="5"/>
        <v/>
      </c>
      <c r="B220" s="154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65"/>
      <c r="N220" s="166"/>
      <c r="P220" s="156"/>
      <c r="Q220" s="157"/>
      <c r="R220" s="158"/>
      <c r="S220" s="153"/>
      <c r="T220" s="153"/>
      <c r="U220" s="159"/>
      <c r="V220" s="160"/>
      <c r="AA220" s="95"/>
      <c r="AB220" s="135"/>
    </row>
    <row r="221" spans="1:28" ht="20.100000000000001" customHeight="1">
      <c r="A221" s="213" t="str">
        <f t="shared" si="5"/>
        <v/>
      </c>
      <c r="B221" s="154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65"/>
      <c r="N221" s="166"/>
      <c r="P221" s="156"/>
      <c r="Q221" s="157"/>
      <c r="R221" s="158"/>
      <c r="S221" s="153"/>
      <c r="T221" s="153"/>
      <c r="U221" s="159"/>
      <c r="V221" s="160"/>
      <c r="Z221" s="133"/>
      <c r="AA221" s="95"/>
      <c r="AB221" s="135"/>
    </row>
    <row r="222" spans="1:28" ht="20.100000000000001" customHeight="1">
      <c r="A222" s="213" t="str">
        <f t="shared" si="5"/>
        <v/>
      </c>
      <c r="B222" s="154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65"/>
      <c r="N222" s="166"/>
      <c r="P222" s="156"/>
      <c r="Q222" s="157"/>
      <c r="R222" s="158"/>
      <c r="S222" s="153"/>
      <c r="T222" s="153"/>
      <c r="U222" s="159"/>
      <c r="V222" s="160"/>
      <c r="AA222" s="95"/>
      <c r="AB222" s="135"/>
    </row>
    <row r="223" spans="1:28" ht="20.100000000000001" customHeight="1">
      <c r="A223" s="213" t="str">
        <f t="shared" si="5"/>
        <v/>
      </c>
      <c r="B223" s="154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65"/>
      <c r="N223" s="166"/>
      <c r="P223" s="156"/>
      <c r="Q223" s="157"/>
      <c r="R223" s="158"/>
      <c r="S223" s="153"/>
      <c r="T223" s="153"/>
      <c r="U223" s="159"/>
      <c r="V223" s="160"/>
      <c r="AA223" s="95"/>
      <c r="AB223" s="135"/>
    </row>
    <row r="224" spans="1:28" ht="20.100000000000001" customHeight="1">
      <c r="A224" s="213" t="str">
        <f t="shared" si="5"/>
        <v/>
      </c>
      <c r="B224" s="154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65"/>
      <c r="N224" s="166"/>
      <c r="P224" s="156"/>
      <c r="Q224" s="157"/>
      <c r="R224" s="158"/>
      <c r="S224" s="153"/>
      <c r="T224" s="153"/>
      <c r="U224" s="159"/>
      <c r="V224" s="160"/>
      <c r="AA224" s="95"/>
      <c r="AB224" s="135"/>
    </row>
    <row r="225" spans="1:28" ht="20.100000000000001" customHeight="1">
      <c r="A225" s="213" t="str">
        <f t="shared" si="5"/>
        <v/>
      </c>
      <c r="B225" s="154"/>
      <c r="C225" s="153"/>
      <c r="D225" s="153"/>
      <c r="E225" s="153"/>
      <c r="F225" s="153"/>
      <c r="G225" s="153"/>
      <c r="H225" s="153"/>
      <c r="I225" s="153"/>
      <c r="J225" s="153"/>
      <c r="K225" s="153"/>
      <c r="L225" s="163"/>
      <c r="M225" s="165"/>
      <c r="N225" s="166"/>
      <c r="P225" s="156"/>
      <c r="Q225" s="157"/>
      <c r="R225" s="158"/>
      <c r="S225" s="153"/>
      <c r="T225" s="153"/>
      <c r="U225" s="159"/>
      <c r="V225" s="160"/>
      <c r="AA225" s="95"/>
      <c r="AB225" s="135"/>
    </row>
    <row r="226" spans="1:28" ht="20.100000000000001" customHeight="1">
      <c r="A226" s="213" t="str">
        <f t="shared" si="5"/>
        <v/>
      </c>
      <c r="B226" s="154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65"/>
      <c r="N226" s="166"/>
      <c r="P226" s="156"/>
      <c r="Q226" s="157"/>
      <c r="R226" s="158"/>
      <c r="S226" s="153"/>
      <c r="T226" s="153"/>
      <c r="U226" s="159"/>
      <c r="V226" s="160"/>
      <c r="AA226" s="95"/>
      <c r="AB226" s="135"/>
    </row>
    <row r="227" spans="1:28" ht="20.100000000000001" customHeight="1">
      <c r="A227" s="213" t="str">
        <f t="shared" si="5"/>
        <v/>
      </c>
      <c r="B227" s="154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65"/>
      <c r="N227" s="166"/>
      <c r="P227" s="156"/>
      <c r="Q227" s="157"/>
      <c r="R227" s="158"/>
      <c r="S227" s="153"/>
      <c r="T227" s="153"/>
      <c r="U227" s="159"/>
      <c r="V227" s="160"/>
      <c r="AA227" s="95"/>
      <c r="AB227" s="135"/>
    </row>
    <row r="228" spans="1:28" ht="20.100000000000001" customHeight="1">
      <c r="A228" s="213" t="str">
        <f t="shared" si="5"/>
        <v/>
      </c>
      <c r="B228" s="154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65"/>
      <c r="N228" s="166"/>
      <c r="P228" s="156"/>
      <c r="Q228" s="157"/>
      <c r="R228" s="158"/>
      <c r="S228" s="153"/>
      <c r="T228" s="153"/>
      <c r="U228" s="159"/>
      <c r="V228" s="160"/>
      <c r="AA228" s="95"/>
      <c r="AB228" s="135"/>
    </row>
    <row r="229" spans="1:28" ht="20.100000000000001" customHeight="1">
      <c r="A229" s="213" t="str">
        <f t="shared" si="5"/>
        <v/>
      </c>
      <c r="B229" s="154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65"/>
      <c r="N229" s="166"/>
      <c r="P229" s="156"/>
      <c r="Q229" s="157"/>
      <c r="R229" s="158"/>
      <c r="S229" s="153"/>
      <c r="T229" s="153"/>
      <c r="U229" s="159"/>
      <c r="V229" s="160"/>
      <c r="AA229" s="95"/>
      <c r="AB229" s="135"/>
    </row>
    <row r="230" spans="1:28" ht="20.100000000000001" customHeight="1">
      <c r="A230" s="213" t="str">
        <f t="shared" si="5"/>
        <v/>
      </c>
      <c r="B230" s="154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65"/>
      <c r="N230" s="166"/>
      <c r="P230" s="156"/>
      <c r="Q230" s="157"/>
      <c r="R230" s="158"/>
      <c r="S230" s="153"/>
      <c r="T230" s="153"/>
      <c r="U230" s="159"/>
      <c r="V230" s="160"/>
      <c r="AA230" s="95"/>
      <c r="AB230" s="135"/>
    </row>
    <row r="231" spans="1:28" ht="20.100000000000001" customHeight="1">
      <c r="A231" s="213" t="str">
        <f t="shared" si="5"/>
        <v/>
      </c>
      <c r="B231" s="154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65"/>
      <c r="N231" s="166"/>
      <c r="P231" s="156"/>
      <c r="Q231" s="157"/>
      <c r="R231" s="158"/>
      <c r="S231" s="153"/>
      <c r="T231" s="153"/>
      <c r="U231" s="159"/>
      <c r="V231" s="160"/>
      <c r="AA231" s="95"/>
      <c r="AB231" s="135"/>
    </row>
    <row r="232" spans="1:28" ht="20.100000000000001" customHeight="1">
      <c r="A232" s="213" t="str">
        <f t="shared" si="5"/>
        <v/>
      </c>
      <c r="B232" s="154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65"/>
      <c r="N232" s="166"/>
      <c r="P232" s="156"/>
      <c r="Q232" s="157"/>
      <c r="R232" s="158"/>
      <c r="S232" s="153"/>
      <c r="T232" s="153"/>
      <c r="U232" s="159"/>
      <c r="V232" s="160"/>
      <c r="AA232" s="95"/>
      <c r="AB232" s="135"/>
    </row>
    <row r="233" spans="1:28" ht="20.100000000000001" customHeight="1">
      <c r="A233" s="213" t="str">
        <f t="shared" si="5"/>
        <v/>
      </c>
      <c r="B233" s="154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65"/>
      <c r="N233" s="166"/>
      <c r="P233" s="156"/>
      <c r="Q233" s="157"/>
      <c r="R233" s="158"/>
      <c r="S233" s="153"/>
      <c r="T233" s="153"/>
      <c r="U233" s="159"/>
      <c r="V233" s="160"/>
      <c r="AA233" s="95"/>
      <c r="AB233" s="135"/>
    </row>
    <row r="234" spans="1:28" ht="20.100000000000001" customHeight="1">
      <c r="A234" s="213" t="str">
        <f t="shared" si="5"/>
        <v/>
      </c>
      <c r="B234" s="154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65"/>
      <c r="N234" s="166"/>
      <c r="P234" s="156"/>
      <c r="Q234" s="157"/>
      <c r="R234" s="158"/>
      <c r="S234" s="153"/>
      <c r="T234" s="153"/>
      <c r="U234" s="159"/>
      <c r="V234" s="160"/>
      <c r="AA234" s="95"/>
      <c r="AB234" s="135"/>
    </row>
    <row r="235" spans="1:28" ht="20.100000000000001" customHeight="1">
      <c r="A235" s="213" t="str">
        <f t="shared" si="5"/>
        <v/>
      </c>
      <c r="B235" s="154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65"/>
      <c r="N235" s="166"/>
      <c r="P235" s="156"/>
      <c r="Q235" s="157"/>
      <c r="R235" s="158"/>
      <c r="S235" s="153"/>
      <c r="T235" s="153"/>
      <c r="U235" s="159"/>
      <c r="V235" s="160"/>
      <c r="AA235" s="95"/>
      <c r="AB235" s="135"/>
    </row>
    <row r="236" spans="1:28" ht="20.100000000000001" customHeight="1">
      <c r="A236" s="213" t="str">
        <f t="shared" si="5"/>
        <v/>
      </c>
      <c r="B236" s="154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65"/>
      <c r="N236" s="166"/>
      <c r="P236" s="156"/>
      <c r="Q236" s="157"/>
      <c r="R236" s="158"/>
      <c r="S236" s="153"/>
      <c r="T236" s="153"/>
      <c r="U236" s="159"/>
      <c r="V236" s="160"/>
      <c r="AA236" s="95"/>
      <c r="AB236" s="135"/>
    </row>
    <row r="237" spans="1:28" ht="20.100000000000001" customHeight="1">
      <c r="A237" s="213" t="str">
        <f t="shared" si="5"/>
        <v/>
      </c>
      <c r="B237" s="154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65"/>
      <c r="N237" s="166"/>
      <c r="P237" s="156"/>
      <c r="Q237" s="157"/>
      <c r="R237" s="158"/>
      <c r="S237" s="153"/>
      <c r="T237" s="153"/>
      <c r="U237" s="159"/>
      <c r="V237" s="160"/>
      <c r="AA237" s="95"/>
      <c r="AB237" s="135"/>
    </row>
    <row r="238" spans="1:28" ht="20.100000000000001" customHeight="1">
      <c r="A238" s="213" t="str">
        <f t="shared" si="5"/>
        <v/>
      </c>
      <c r="B238" s="154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65"/>
      <c r="N238" s="166"/>
      <c r="P238" s="156"/>
      <c r="Q238" s="157"/>
      <c r="R238" s="158"/>
      <c r="S238" s="153"/>
      <c r="T238" s="153"/>
      <c r="U238" s="159"/>
      <c r="V238" s="160"/>
      <c r="AA238" s="95"/>
      <c r="AB238" s="135"/>
    </row>
    <row r="239" spans="1:28" ht="20.100000000000001" customHeight="1">
      <c r="A239" s="213" t="str">
        <f t="shared" si="5"/>
        <v/>
      </c>
      <c r="B239" s="154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65"/>
      <c r="N239" s="166"/>
      <c r="P239" s="156"/>
      <c r="Q239" s="157"/>
      <c r="R239" s="158"/>
      <c r="S239" s="153"/>
      <c r="T239" s="153"/>
      <c r="U239" s="159"/>
      <c r="V239" s="160"/>
      <c r="AA239" s="95"/>
      <c r="AB239" s="135"/>
    </row>
    <row r="240" spans="1:28" ht="20.100000000000001" customHeight="1">
      <c r="A240" s="213" t="str">
        <f t="shared" si="5"/>
        <v/>
      </c>
      <c r="B240" s="154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65"/>
      <c r="N240" s="166"/>
      <c r="P240" s="156"/>
      <c r="Q240" s="157"/>
      <c r="R240" s="158"/>
      <c r="S240" s="153"/>
      <c r="T240" s="153"/>
      <c r="U240" s="159"/>
      <c r="V240" s="160"/>
      <c r="AA240" s="95"/>
      <c r="AB240" s="135"/>
    </row>
    <row r="241" spans="1:28" ht="20.100000000000001" customHeight="1">
      <c r="A241" s="213" t="str">
        <f t="shared" si="5"/>
        <v/>
      </c>
      <c r="B241" s="154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65"/>
      <c r="N241" s="166"/>
      <c r="P241" s="156"/>
      <c r="Q241" s="157"/>
      <c r="R241" s="158"/>
      <c r="S241" s="153"/>
      <c r="T241" s="153"/>
      <c r="U241" s="159"/>
      <c r="V241" s="160"/>
      <c r="AA241" s="95"/>
      <c r="AB241" s="135"/>
    </row>
    <row r="242" spans="1:28" ht="20.100000000000001" customHeight="1">
      <c r="A242" s="213" t="str">
        <f t="shared" si="5"/>
        <v/>
      </c>
      <c r="B242" s="154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65"/>
      <c r="N242" s="166"/>
      <c r="P242" s="156"/>
      <c r="Q242" s="157"/>
      <c r="R242" s="158"/>
      <c r="S242" s="153"/>
      <c r="T242" s="153"/>
      <c r="U242" s="159"/>
      <c r="V242" s="160"/>
      <c r="AA242" s="95"/>
      <c r="AB242" s="135"/>
    </row>
    <row r="243" spans="1:28" ht="20.100000000000001" customHeight="1">
      <c r="A243" s="213" t="str">
        <f t="shared" si="5"/>
        <v/>
      </c>
      <c r="B243" s="154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65"/>
      <c r="N243" s="166"/>
      <c r="P243" s="156"/>
      <c r="Q243" s="157"/>
      <c r="R243" s="158"/>
      <c r="S243" s="153"/>
      <c r="T243" s="153"/>
      <c r="U243" s="159"/>
      <c r="V243" s="160"/>
      <c r="AA243" s="95"/>
      <c r="AB243" s="135"/>
    </row>
    <row r="244" spans="1:28" ht="20.100000000000001" customHeight="1">
      <c r="A244" s="213" t="str">
        <f t="shared" si="5"/>
        <v/>
      </c>
      <c r="B244" s="154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65"/>
      <c r="N244" s="166"/>
      <c r="P244" s="156"/>
      <c r="Q244" s="157"/>
      <c r="R244" s="158"/>
      <c r="S244" s="153"/>
      <c r="T244" s="153"/>
      <c r="U244" s="159"/>
      <c r="V244" s="160"/>
      <c r="AA244" s="95"/>
      <c r="AB244" s="135"/>
    </row>
    <row r="245" spans="1:28" ht="20.100000000000001" customHeight="1">
      <c r="A245" s="213" t="str">
        <f t="shared" si="5"/>
        <v/>
      </c>
      <c r="B245" s="154"/>
      <c r="C245" s="153"/>
      <c r="D245" s="153"/>
      <c r="E245" s="153"/>
      <c r="F245" s="153"/>
      <c r="G245" s="153"/>
      <c r="H245" s="153"/>
      <c r="I245" s="153"/>
      <c r="J245" s="163"/>
      <c r="K245" s="153"/>
      <c r="L245" s="163"/>
      <c r="M245" s="165"/>
      <c r="N245" s="166"/>
      <c r="P245" s="156"/>
      <c r="Q245" s="157"/>
      <c r="R245" s="158"/>
      <c r="S245" s="153"/>
      <c r="T245" s="153"/>
      <c r="U245" s="159"/>
      <c r="V245" s="160"/>
      <c r="AA245" s="95"/>
      <c r="AB245" s="135"/>
    </row>
    <row r="246" spans="1:28" ht="20.100000000000001" customHeight="1">
      <c r="A246" s="213" t="str">
        <f t="shared" si="5"/>
        <v/>
      </c>
      <c r="B246" s="154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65"/>
      <c r="N246" s="166"/>
      <c r="P246" s="156"/>
      <c r="Q246" s="157"/>
      <c r="R246" s="158"/>
      <c r="S246" s="153"/>
      <c r="T246" s="153"/>
      <c r="U246" s="159"/>
      <c r="V246" s="160"/>
      <c r="AA246" s="95"/>
      <c r="AB246" s="135"/>
    </row>
    <row r="247" spans="1:28" ht="20.100000000000001" customHeight="1">
      <c r="A247" s="213" t="str">
        <f t="shared" si="5"/>
        <v/>
      </c>
      <c r="B247" s="154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65"/>
      <c r="N247" s="166"/>
      <c r="P247" s="156"/>
      <c r="Q247" s="157"/>
      <c r="R247" s="158"/>
      <c r="S247" s="153"/>
      <c r="T247" s="153"/>
      <c r="U247" s="159"/>
      <c r="V247" s="160"/>
      <c r="AA247" s="95"/>
      <c r="AB247" s="135"/>
    </row>
    <row r="248" spans="1:28" ht="20.100000000000001" customHeight="1">
      <c r="A248" s="213" t="str">
        <f t="shared" si="5"/>
        <v/>
      </c>
      <c r="B248" s="154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65"/>
      <c r="N248" s="166"/>
      <c r="P248" s="156"/>
      <c r="Q248" s="157"/>
      <c r="R248" s="158"/>
      <c r="S248" s="153"/>
      <c r="T248" s="153"/>
      <c r="U248" s="159"/>
      <c r="V248" s="160"/>
      <c r="AA248" s="95"/>
      <c r="AB248" s="135"/>
    </row>
    <row r="249" spans="1:28" ht="20.100000000000001" customHeight="1">
      <c r="A249" s="213" t="str">
        <f t="shared" si="5"/>
        <v/>
      </c>
      <c r="B249" s="154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65"/>
      <c r="N249" s="166"/>
      <c r="P249" s="156"/>
      <c r="Q249" s="157"/>
      <c r="R249" s="158"/>
      <c r="S249" s="153"/>
      <c r="T249" s="153"/>
      <c r="U249" s="159"/>
      <c r="V249" s="160"/>
      <c r="AA249" s="95"/>
      <c r="AB249" s="135"/>
    </row>
    <row r="250" spans="1:28" ht="20.100000000000001" customHeight="1">
      <c r="A250" s="213" t="str">
        <f t="shared" si="5"/>
        <v/>
      </c>
      <c r="B250" s="154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65"/>
      <c r="N250" s="166"/>
      <c r="P250" s="156"/>
      <c r="Q250" s="157"/>
      <c r="R250" s="158"/>
      <c r="S250" s="153"/>
      <c r="T250" s="153"/>
      <c r="U250" s="159"/>
      <c r="V250" s="160"/>
      <c r="AA250" s="95"/>
      <c r="AB250" s="135"/>
    </row>
    <row r="251" spans="1:28" ht="20.100000000000001" customHeight="1">
      <c r="A251" s="213" t="str">
        <f t="shared" si="5"/>
        <v/>
      </c>
      <c r="B251" s="154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65"/>
      <c r="N251" s="166"/>
      <c r="P251" s="156"/>
      <c r="Q251" s="157"/>
      <c r="R251" s="158"/>
      <c r="S251" s="153"/>
      <c r="T251" s="153"/>
      <c r="U251" s="159"/>
      <c r="V251" s="160"/>
      <c r="AA251" s="95"/>
      <c r="AB251" s="135"/>
    </row>
    <row r="252" spans="1:28" ht="20.100000000000001" customHeight="1">
      <c r="A252" s="213" t="str">
        <f t="shared" si="5"/>
        <v/>
      </c>
      <c r="B252" s="154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65"/>
      <c r="N252" s="166"/>
      <c r="P252" s="156"/>
      <c r="Q252" s="157"/>
      <c r="R252" s="158"/>
      <c r="S252" s="153"/>
      <c r="T252" s="153"/>
      <c r="U252" s="159"/>
      <c r="V252" s="160"/>
      <c r="AA252" s="95"/>
      <c r="AB252" s="135"/>
    </row>
    <row r="253" spans="1:28" ht="20.100000000000001" customHeight="1">
      <c r="A253" s="213" t="str">
        <f t="shared" si="5"/>
        <v/>
      </c>
      <c r="B253" s="154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65"/>
      <c r="N253" s="166"/>
      <c r="P253" s="156"/>
      <c r="Q253" s="157"/>
      <c r="R253" s="158"/>
      <c r="S253" s="153"/>
      <c r="T253" s="153"/>
      <c r="U253" s="159"/>
      <c r="V253" s="160"/>
      <c r="AA253" s="95"/>
      <c r="AB253" s="135"/>
    </row>
    <row r="254" spans="1:28" ht="20.100000000000001" customHeight="1">
      <c r="A254" s="213" t="str">
        <f t="shared" si="5"/>
        <v/>
      </c>
      <c r="B254" s="154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65"/>
      <c r="N254" s="166"/>
      <c r="P254" s="156"/>
      <c r="Q254" s="157"/>
      <c r="R254" s="158"/>
      <c r="S254" s="153"/>
      <c r="T254" s="153"/>
      <c r="U254" s="159"/>
      <c r="V254" s="160"/>
      <c r="AA254" s="95"/>
      <c r="AB254" s="135"/>
    </row>
    <row r="255" spans="1:28" ht="20.100000000000001" customHeight="1">
      <c r="A255" s="213" t="str">
        <f t="shared" si="5"/>
        <v/>
      </c>
      <c r="B255" s="154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65"/>
      <c r="N255" s="166"/>
      <c r="P255" s="156"/>
      <c r="Q255" s="157"/>
      <c r="R255" s="158"/>
      <c r="S255" s="153"/>
      <c r="T255" s="153"/>
      <c r="U255" s="159"/>
      <c r="V255" s="160"/>
      <c r="AA255" s="95"/>
      <c r="AB255" s="135"/>
    </row>
    <row r="256" spans="1:28" ht="20.100000000000001" customHeight="1">
      <c r="A256" s="213" t="str">
        <f t="shared" si="5"/>
        <v/>
      </c>
      <c r="B256" s="154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65"/>
      <c r="N256" s="166"/>
      <c r="P256" s="156"/>
      <c r="Q256" s="157"/>
      <c r="R256" s="158"/>
      <c r="S256" s="153"/>
      <c r="T256" s="153"/>
      <c r="U256" s="159"/>
      <c r="V256" s="160"/>
      <c r="AA256" s="95"/>
      <c r="AB256" s="135"/>
    </row>
    <row r="257" spans="1:28" ht="20.100000000000001" customHeight="1">
      <c r="A257" s="213" t="str">
        <f t="shared" si="5"/>
        <v/>
      </c>
      <c r="B257" s="154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65"/>
      <c r="N257" s="166"/>
      <c r="P257" s="156"/>
      <c r="Q257" s="157"/>
      <c r="R257" s="158"/>
      <c r="S257" s="153"/>
      <c r="T257" s="153"/>
      <c r="U257" s="159"/>
      <c r="V257" s="160"/>
      <c r="AA257" s="95"/>
      <c r="AB257" s="135"/>
    </row>
    <row r="258" spans="1:28" ht="20.100000000000001" customHeight="1">
      <c r="A258" s="213" t="str">
        <f t="shared" si="5"/>
        <v/>
      </c>
      <c r="B258" s="154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65"/>
      <c r="N258" s="166"/>
      <c r="P258" s="156"/>
      <c r="Q258" s="157"/>
      <c r="R258" s="158"/>
      <c r="S258" s="153"/>
      <c r="T258" s="153"/>
      <c r="U258" s="159"/>
      <c r="V258" s="160"/>
      <c r="AA258" s="95"/>
      <c r="AB258" s="135"/>
    </row>
    <row r="259" spans="1:28" ht="20.100000000000001" customHeight="1">
      <c r="A259" s="213" t="str">
        <f t="shared" si="5"/>
        <v/>
      </c>
      <c r="B259" s="154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65"/>
      <c r="N259" s="166"/>
      <c r="P259" s="156"/>
      <c r="Q259" s="157"/>
      <c r="R259" s="158"/>
      <c r="S259" s="153"/>
      <c r="T259" s="153"/>
      <c r="U259" s="159"/>
      <c r="V259" s="160"/>
      <c r="AA259" s="95"/>
      <c r="AB259" s="135"/>
    </row>
    <row r="260" spans="1:28" ht="20.100000000000001" customHeight="1">
      <c r="A260" s="213" t="str">
        <f t="shared" ref="A260:A323" si="6">IF(K260="","",IF(B260="",A259,A259+1))</f>
        <v/>
      </c>
      <c r="B260" s="154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65"/>
      <c r="N260" s="166"/>
      <c r="P260" s="156"/>
      <c r="Q260" s="157"/>
      <c r="R260" s="158"/>
      <c r="S260" s="153"/>
      <c r="T260" s="153"/>
      <c r="U260" s="159"/>
      <c r="V260" s="160"/>
      <c r="AA260" s="95"/>
      <c r="AB260" s="135"/>
    </row>
    <row r="261" spans="1:28" ht="20.100000000000001" customHeight="1">
      <c r="A261" s="213" t="str">
        <f t="shared" si="6"/>
        <v/>
      </c>
      <c r="B261" s="154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65"/>
      <c r="N261" s="166"/>
      <c r="P261" s="156"/>
      <c r="Q261" s="157"/>
      <c r="R261" s="158"/>
      <c r="S261" s="153"/>
      <c r="T261" s="153"/>
      <c r="U261" s="159"/>
      <c r="V261" s="160"/>
      <c r="AA261" s="95"/>
      <c r="AB261" s="135"/>
    </row>
    <row r="262" spans="1:28" ht="20.100000000000001" customHeight="1">
      <c r="A262" s="213" t="str">
        <f t="shared" si="6"/>
        <v/>
      </c>
      <c r="B262" s="154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65"/>
      <c r="N262" s="166"/>
      <c r="P262" s="156"/>
      <c r="Q262" s="157"/>
      <c r="R262" s="158"/>
      <c r="S262" s="153"/>
      <c r="T262" s="153"/>
      <c r="U262" s="159"/>
      <c r="V262" s="160"/>
      <c r="AA262" s="95"/>
      <c r="AB262" s="135"/>
    </row>
    <row r="263" spans="1:28" ht="20.100000000000001" customHeight="1">
      <c r="A263" s="213" t="str">
        <f t="shared" si="6"/>
        <v/>
      </c>
      <c r="B263" s="154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65"/>
      <c r="N263" s="166"/>
      <c r="P263" s="156"/>
      <c r="Q263" s="157"/>
      <c r="R263" s="158"/>
      <c r="S263" s="153"/>
      <c r="T263" s="153"/>
      <c r="U263" s="159"/>
      <c r="V263" s="160"/>
      <c r="AA263" s="95"/>
      <c r="AB263" s="135"/>
    </row>
    <row r="264" spans="1:28" ht="20.100000000000001" customHeight="1">
      <c r="A264" s="213" t="str">
        <f t="shared" si="6"/>
        <v/>
      </c>
      <c r="B264" s="154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65"/>
      <c r="N264" s="166"/>
      <c r="P264" s="156"/>
      <c r="Q264" s="157"/>
      <c r="R264" s="158"/>
      <c r="S264" s="153"/>
      <c r="T264" s="153"/>
      <c r="U264" s="159"/>
      <c r="V264" s="160"/>
      <c r="AA264" s="95"/>
      <c r="AB264" s="135"/>
    </row>
    <row r="265" spans="1:28" ht="20.100000000000001" customHeight="1">
      <c r="A265" s="213" t="str">
        <f t="shared" si="6"/>
        <v/>
      </c>
      <c r="B265" s="154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65"/>
      <c r="N265" s="166"/>
      <c r="P265" s="156"/>
      <c r="Q265" s="157"/>
      <c r="R265" s="158"/>
      <c r="S265" s="153"/>
      <c r="T265" s="153"/>
      <c r="U265" s="159"/>
      <c r="V265" s="160"/>
      <c r="AA265" s="95"/>
      <c r="AB265" s="135"/>
    </row>
    <row r="266" spans="1:28" ht="20.100000000000001" customHeight="1">
      <c r="A266" s="213" t="str">
        <f t="shared" si="6"/>
        <v/>
      </c>
      <c r="B266" s="154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65"/>
      <c r="N266" s="166"/>
      <c r="P266" s="156"/>
      <c r="Q266" s="157"/>
      <c r="R266" s="158"/>
      <c r="S266" s="153"/>
      <c r="T266" s="153"/>
      <c r="U266" s="159"/>
      <c r="V266" s="160"/>
      <c r="AA266" s="95"/>
      <c r="AB266" s="135"/>
    </row>
    <row r="267" spans="1:28" ht="20.100000000000001" customHeight="1">
      <c r="A267" s="213" t="str">
        <f t="shared" si="6"/>
        <v/>
      </c>
      <c r="B267" s="154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65"/>
      <c r="N267" s="166"/>
      <c r="P267" s="156"/>
      <c r="Q267" s="157"/>
      <c r="R267" s="158"/>
      <c r="S267" s="153"/>
      <c r="T267" s="153"/>
      <c r="U267" s="159"/>
      <c r="V267" s="160"/>
      <c r="AA267" s="95"/>
      <c r="AB267" s="135"/>
    </row>
    <row r="268" spans="1:28" ht="20.100000000000001" customHeight="1">
      <c r="A268" s="213" t="str">
        <f t="shared" si="6"/>
        <v/>
      </c>
      <c r="B268" s="154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65"/>
      <c r="N268" s="166"/>
      <c r="P268" s="156"/>
      <c r="Q268" s="157"/>
      <c r="R268" s="158"/>
      <c r="S268" s="153"/>
      <c r="T268" s="153"/>
      <c r="U268" s="159"/>
      <c r="V268" s="160"/>
      <c r="AA268" s="95"/>
      <c r="AB268" s="135"/>
    </row>
    <row r="269" spans="1:28" ht="20.100000000000001" customHeight="1">
      <c r="A269" s="213" t="str">
        <f t="shared" si="6"/>
        <v/>
      </c>
      <c r="B269" s="154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65"/>
      <c r="N269" s="166"/>
      <c r="P269" s="156"/>
      <c r="Q269" s="157"/>
      <c r="R269" s="158"/>
      <c r="S269" s="153"/>
      <c r="T269" s="153"/>
      <c r="U269" s="159"/>
      <c r="V269" s="160"/>
      <c r="AA269" s="95"/>
      <c r="AB269" s="135"/>
    </row>
    <row r="270" spans="1:28" ht="20.100000000000001" customHeight="1">
      <c r="A270" s="213" t="str">
        <f t="shared" si="6"/>
        <v/>
      </c>
      <c r="B270" s="154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65"/>
      <c r="N270" s="166"/>
      <c r="P270" s="156"/>
      <c r="Q270" s="157"/>
      <c r="R270" s="158"/>
      <c r="S270" s="153"/>
      <c r="T270" s="153"/>
      <c r="U270" s="159"/>
      <c r="V270" s="160"/>
      <c r="AA270" s="95"/>
      <c r="AB270" s="135"/>
    </row>
    <row r="271" spans="1:28" ht="20.100000000000001" customHeight="1">
      <c r="A271" s="213" t="str">
        <f t="shared" si="6"/>
        <v/>
      </c>
      <c r="B271" s="154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65"/>
      <c r="N271" s="166"/>
      <c r="P271" s="156"/>
      <c r="Q271" s="157"/>
      <c r="R271" s="158"/>
      <c r="S271" s="153"/>
      <c r="T271" s="153"/>
      <c r="U271" s="159"/>
      <c r="V271" s="160"/>
      <c r="AA271" s="95"/>
      <c r="AB271" s="135"/>
    </row>
    <row r="272" spans="1:28" ht="20.100000000000001" customHeight="1">
      <c r="A272" s="213" t="str">
        <f t="shared" si="6"/>
        <v/>
      </c>
      <c r="B272" s="154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65"/>
      <c r="N272" s="166"/>
      <c r="P272" s="156"/>
      <c r="Q272" s="157"/>
      <c r="R272" s="158"/>
      <c r="S272" s="153"/>
      <c r="T272" s="153"/>
      <c r="U272" s="159"/>
      <c r="V272" s="160"/>
      <c r="AA272" s="95"/>
      <c r="AB272" s="135"/>
    </row>
    <row r="273" spans="1:28" ht="20.100000000000001" customHeight="1">
      <c r="A273" s="213" t="str">
        <f t="shared" si="6"/>
        <v/>
      </c>
      <c r="B273" s="154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65"/>
      <c r="N273" s="166"/>
      <c r="P273" s="156"/>
      <c r="Q273" s="157"/>
      <c r="R273" s="158"/>
      <c r="S273" s="153"/>
      <c r="T273" s="153"/>
      <c r="U273" s="159"/>
      <c r="V273" s="160"/>
      <c r="AA273" s="95"/>
      <c r="AB273" s="135"/>
    </row>
    <row r="274" spans="1:28" ht="20.100000000000001" customHeight="1">
      <c r="A274" s="213" t="str">
        <f t="shared" si="6"/>
        <v/>
      </c>
      <c r="B274" s="154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65"/>
      <c r="N274" s="166"/>
      <c r="P274" s="156"/>
      <c r="Q274" s="157"/>
      <c r="R274" s="158"/>
      <c r="S274" s="153"/>
      <c r="T274" s="153"/>
      <c r="U274" s="159"/>
      <c r="V274" s="160"/>
      <c r="AA274" s="95"/>
      <c r="AB274" s="135"/>
    </row>
    <row r="275" spans="1:28" ht="20.100000000000001" customHeight="1">
      <c r="A275" s="213" t="str">
        <f t="shared" si="6"/>
        <v/>
      </c>
      <c r="B275" s="154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65"/>
      <c r="N275" s="166"/>
      <c r="P275" s="156"/>
      <c r="Q275" s="157"/>
      <c r="R275" s="158"/>
      <c r="S275" s="153"/>
      <c r="T275" s="153"/>
      <c r="U275" s="159"/>
      <c r="V275" s="160"/>
      <c r="AA275" s="95"/>
      <c r="AB275" s="135"/>
    </row>
    <row r="276" spans="1:28" ht="20.100000000000001" customHeight="1">
      <c r="A276" s="213" t="str">
        <f t="shared" si="6"/>
        <v/>
      </c>
      <c r="B276" s="154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65"/>
      <c r="N276" s="166"/>
      <c r="P276" s="156"/>
      <c r="Q276" s="157"/>
      <c r="R276" s="158"/>
      <c r="S276" s="153"/>
      <c r="T276" s="153"/>
      <c r="U276" s="159"/>
      <c r="V276" s="160"/>
      <c r="AA276" s="95"/>
      <c r="AB276" s="135"/>
    </row>
    <row r="277" spans="1:28" ht="20.100000000000001" customHeight="1">
      <c r="A277" s="213" t="str">
        <f t="shared" si="6"/>
        <v/>
      </c>
      <c r="B277" s="154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65"/>
      <c r="N277" s="166"/>
      <c r="P277" s="156"/>
      <c r="Q277" s="157"/>
      <c r="R277" s="158"/>
      <c r="S277" s="153"/>
      <c r="T277" s="153"/>
      <c r="U277" s="159"/>
      <c r="V277" s="160"/>
      <c r="AA277" s="95"/>
      <c r="AB277" s="135"/>
    </row>
    <row r="278" spans="1:28" ht="20.100000000000001" customHeight="1">
      <c r="A278" s="213" t="str">
        <f t="shared" si="6"/>
        <v/>
      </c>
      <c r="B278" s="154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65"/>
      <c r="N278" s="166"/>
      <c r="P278" s="156"/>
      <c r="Q278" s="157"/>
      <c r="R278" s="158"/>
      <c r="S278" s="153"/>
      <c r="T278" s="153"/>
      <c r="U278" s="159"/>
      <c r="V278" s="160"/>
      <c r="AA278" s="95"/>
      <c r="AB278" s="135"/>
    </row>
    <row r="279" spans="1:28" ht="20.100000000000001" customHeight="1">
      <c r="A279" s="213" t="str">
        <f t="shared" si="6"/>
        <v/>
      </c>
      <c r="B279" s="154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65"/>
      <c r="N279" s="166"/>
      <c r="P279" s="156"/>
      <c r="Q279" s="157"/>
      <c r="R279" s="158"/>
      <c r="S279" s="153"/>
      <c r="T279" s="153"/>
      <c r="U279" s="159"/>
      <c r="V279" s="160"/>
      <c r="AA279" s="95"/>
      <c r="AB279" s="135"/>
    </row>
    <row r="280" spans="1:28" ht="20.100000000000001" customHeight="1">
      <c r="A280" s="213" t="str">
        <f t="shared" si="6"/>
        <v/>
      </c>
      <c r="B280" s="154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65"/>
      <c r="N280" s="166"/>
      <c r="P280" s="156"/>
      <c r="Q280" s="157"/>
      <c r="R280" s="158"/>
      <c r="S280" s="153"/>
      <c r="T280" s="153"/>
      <c r="U280" s="159"/>
      <c r="V280" s="160"/>
      <c r="AA280" s="95"/>
      <c r="AB280" s="135"/>
    </row>
    <row r="281" spans="1:28" ht="20.100000000000001" customHeight="1">
      <c r="A281" s="213" t="str">
        <f t="shared" si="6"/>
        <v/>
      </c>
      <c r="B281" s="154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65"/>
      <c r="N281" s="166"/>
      <c r="P281" s="156"/>
      <c r="Q281" s="157"/>
      <c r="R281" s="158"/>
      <c r="S281" s="153"/>
      <c r="T281" s="153"/>
      <c r="U281" s="159"/>
      <c r="V281" s="160"/>
      <c r="AA281" s="95"/>
      <c r="AB281" s="135"/>
    </row>
    <row r="282" spans="1:28" ht="20.100000000000001" customHeight="1">
      <c r="A282" s="213" t="str">
        <f t="shared" si="6"/>
        <v/>
      </c>
      <c r="B282" s="154"/>
      <c r="C282" s="153"/>
      <c r="D282" s="153"/>
      <c r="E282" s="153"/>
      <c r="F282" s="153"/>
      <c r="G282" s="153"/>
      <c r="H282" s="153"/>
      <c r="I282" s="153"/>
      <c r="J282" s="153"/>
      <c r="K282" s="162"/>
      <c r="L282" s="153"/>
      <c r="M282" s="165"/>
      <c r="N282" s="166"/>
      <c r="P282" s="156"/>
      <c r="Q282" s="157"/>
      <c r="R282" s="158"/>
      <c r="S282" s="153"/>
      <c r="T282" s="153"/>
      <c r="U282" s="159"/>
      <c r="V282" s="160"/>
      <c r="AA282" s="95"/>
      <c r="AB282" s="135"/>
    </row>
    <row r="283" spans="1:28" ht="20.100000000000001" customHeight="1">
      <c r="A283" s="213" t="str">
        <f t="shared" si="6"/>
        <v/>
      </c>
      <c r="B283" s="154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65"/>
      <c r="N283" s="166"/>
      <c r="P283" s="156"/>
      <c r="Q283" s="157"/>
      <c r="R283" s="158"/>
      <c r="S283" s="153"/>
      <c r="T283" s="153"/>
      <c r="U283" s="159"/>
      <c r="V283" s="160"/>
      <c r="AA283" s="95"/>
      <c r="AB283" s="135"/>
    </row>
    <row r="284" spans="1:28" ht="20.100000000000001" customHeight="1">
      <c r="A284" s="213" t="str">
        <f t="shared" si="6"/>
        <v/>
      </c>
      <c r="B284" s="154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65"/>
      <c r="N284" s="166"/>
      <c r="P284" s="156"/>
      <c r="Q284" s="157"/>
      <c r="R284" s="158"/>
      <c r="S284" s="153"/>
      <c r="T284" s="153"/>
      <c r="U284" s="159"/>
      <c r="V284" s="160"/>
      <c r="AA284" s="95"/>
      <c r="AB284" s="135"/>
    </row>
    <row r="285" spans="1:28" ht="20.100000000000001" customHeight="1">
      <c r="A285" s="213" t="str">
        <f t="shared" si="6"/>
        <v/>
      </c>
      <c r="B285" s="154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65"/>
      <c r="N285" s="166"/>
      <c r="P285" s="156"/>
      <c r="Q285" s="157"/>
      <c r="R285" s="158"/>
      <c r="S285" s="153"/>
      <c r="T285" s="153"/>
      <c r="U285" s="159"/>
      <c r="V285" s="160"/>
      <c r="AA285" s="95"/>
      <c r="AB285" s="135"/>
    </row>
    <row r="286" spans="1:28" ht="20.100000000000001" customHeight="1">
      <c r="A286" s="213" t="str">
        <f t="shared" si="6"/>
        <v/>
      </c>
      <c r="B286" s="154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65"/>
      <c r="N286" s="166"/>
      <c r="P286" s="156"/>
      <c r="Q286" s="157"/>
      <c r="R286" s="158"/>
      <c r="S286" s="153"/>
      <c r="T286" s="153"/>
      <c r="U286" s="159"/>
      <c r="V286" s="160"/>
      <c r="AA286" s="95"/>
      <c r="AB286" s="135"/>
    </row>
    <row r="287" spans="1:28" ht="20.100000000000001" customHeight="1">
      <c r="A287" s="213" t="str">
        <f t="shared" si="6"/>
        <v/>
      </c>
      <c r="B287" s="154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65"/>
      <c r="N287" s="166"/>
      <c r="P287" s="156"/>
      <c r="Q287" s="157"/>
      <c r="R287" s="158"/>
      <c r="S287" s="153"/>
      <c r="T287" s="153"/>
      <c r="U287" s="159"/>
      <c r="V287" s="160"/>
      <c r="AA287" s="95"/>
      <c r="AB287" s="135"/>
    </row>
    <row r="288" spans="1:28" ht="20.100000000000001" customHeight="1">
      <c r="A288" s="213" t="str">
        <f t="shared" si="6"/>
        <v/>
      </c>
      <c r="B288" s="154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65"/>
      <c r="N288" s="166"/>
      <c r="P288" s="156"/>
      <c r="Q288" s="157"/>
      <c r="R288" s="158"/>
      <c r="S288" s="153"/>
      <c r="T288" s="153"/>
      <c r="U288" s="159"/>
      <c r="V288" s="160"/>
      <c r="AA288" s="95"/>
      <c r="AB288" s="135"/>
    </row>
    <row r="289" spans="1:28" ht="20.100000000000001" customHeight="1">
      <c r="A289" s="213" t="str">
        <f t="shared" si="6"/>
        <v/>
      </c>
      <c r="B289" s="154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65"/>
      <c r="N289" s="166"/>
      <c r="P289" s="156"/>
      <c r="Q289" s="157"/>
      <c r="R289" s="158"/>
      <c r="S289" s="153"/>
      <c r="T289" s="153"/>
      <c r="U289" s="159"/>
      <c r="V289" s="160"/>
      <c r="AA289" s="95"/>
      <c r="AB289" s="135"/>
    </row>
    <row r="290" spans="1:28" ht="20.100000000000001" customHeight="1">
      <c r="A290" s="213" t="str">
        <f t="shared" si="6"/>
        <v/>
      </c>
      <c r="B290" s="154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65"/>
      <c r="N290" s="166"/>
      <c r="P290" s="156"/>
      <c r="Q290" s="157"/>
      <c r="R290" s="158"/>
      <c r="S290" s="153"/>
      <c r="T290" s="153"/>
      <c r="U290" s="159"/>
      <c r="V290" s="160"/>
      <c r="AA290" s="95"/>
      <c r="AB290" s="135"/>
    </row>
    <row r="291" spans="1:28" ht="20.100000000000001" customHeight="1">
      <c r="A291" s="213" t="str">
        <f t="shared" si="6"/>
        <v/>
      </c>
      <c r="B291" s="154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65"/>
      <c r="N291" s="166"/>
      <c r="P291" s="156"/>
      <c r="Q291" s="157"/>
      <c r="R291" s="158"/>
      <c r="S291" s="153"/>
      <c r="T291" s="153"/>
      <c r="U291" s="159"/>
      <c r="V291" s="160"/>
      <c r="AA291" s="95"/>
      <c r="AB291" s="135"/>
    </row>
    <row r="292" spans="1:28" ht="20.100000000000001" customHeight="1">
      <c r="A292" s="213" t="str">
        <f t="shared" si="6"/>
        <v/>
      </c>
      <c r="B292" s="154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65"/>
      <c r="N292" s="166"/>
      <c r="P292" s="156"/>
      <c r="Q292" s="157"/>
      <c r="R292" s="158"/>
      <c r="S292" s="153"/>
      <c r="T292" s="153"/>
      <c r="U292" s="159"/>
      <c r="V292" s="160"/>
      <c r="AA292" s="95"/>
      <c r="AB292" s="135"/>
    </row>
    <row r="293" spans="1:28" ht="20.100000000000001" customHeight="1">
      <c r="A293" s="213" t="str">
        <f t="shared" si="6"/>
        <v/>
      </c>
      <c r="B293" s="154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65"/>
      <c r="N293" s="166"/>
      <c r="P293" s="156"/>
      <c r="Q293" s="157"/>
      <c r="R293" s="158"/>
      <c r="S293" s="153"/>
      <c r="T293" s="153"/>
      <c r="U293" s="159"/>
      <c r="V293" s="160"/>
      <c r="AA293" s="95"/>
      <c r="AB293" s="135"/>
    </row>
    <row r="294" spans="1:28" ht="20.100000000000001" customHeight="1">
      <c r="A294" s="213" t="str">
        <f t="shared" si="6"/>
        <v/>
      </c>
      <c r="B294" s="154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65"/>
      <c r="N294" s="166"/>
      <c r="P294" s="156"/>
      <c r="Q294" s="157"/>
      <c r="R294" s="158"/>
      <c r="S294" s="153"/>
      <c r="T294" s="153"/>
      <c r="U294" s="159"/>
      <c r="V294" s="160"/>
      <c r="AA294" s="95"/>
      <c r="AB294" s="135"/>
    </row>
    <row r="295" spans="1:28" ht="20.100000000000001" customHeight="1">
      <c r="A295" s="213" t="str">
        <f t="shared" si="6"/>
        <v/>
      </c>
      <c r="B295" s="154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65"/>
      <c r="N295" s="166"/>
      <c r="P295" s="156"/>
      <c r="Q295" s="157"/>
      <c r="R295" s="158"/>
      <c r="S295" s="153"/>
      <c r="T295" s="153"/>
      <c r="U295" s="159"/>
      <c r="V295" s="160"/>
      <c r="AA295" s="95"/>
      <c r="AB295" s="135"/>
    </row>
    <row r="296" spans="1:28" ht="20.100000000000001" customHeight="1">
      <c r="A296" s="213" t="str">
        <f t="shared" si="6"/>
        <v/>
      </c>
      <c r="B296" s="154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65"/>
      <c r="N296" s="166"/>
      <c r="P296" s="156"/>
      <c r="Q296" s="157"/>
      <c r="R296" s="158"/>
      <c r="S296" s="153"/>
      <c r="T296" s="153"/>
      <c r="U296" s="159"/>
      <c r="V296" s="160"/>
      <c r="AA296" s="95"/>
      <c r="AB296" s="135"/>
    </row>
    <row r="297" spans="1:28" ht="20.100000000000001" customHeight="1">
      <c r="A297" s="213" t="str">
        <f t="shared" si="6"/>
        <v/>
      </c>
      <c r="B297" s="154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65"/>
      <c r="N297" s="166"/>
      <c r="P297" s="156"/>
      <c r="Q297" s="157"/>
      <c r="R297" s="158"/>
      <c r="S297" s="153"/>
      <c r="T297" s="153"/>
      <c r="U297" s="159"/>
      <c r="V297" s="160"/>
      <c r="Z297" s="133"/>
      <c r="AA297" s="95"/>
      <c r="AB297" s="135"/>
    </row>
    <row r="298" spans="1:28" ht="20.100000000000001" customHeight="1">
      <c r="A298" s="213" t="str">
        <f t="shared" si="6"/>
        <v/>
      </c>
      <c r="B298" s="154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65"/>
      <c r="N298" s="166"/>
      <c r="P298" s="156"/>
      <c r="Q298" s="157"/>
      <c r="R298" s="158"/>
      <c r="S298" s="153"/>
      <c r="T298" s="153"/>
      <c r="U298" s="159"/>
      <c r="V298" s="160"/>
      <c r="AA298" s="95"/>
      <c r="AB298" s="135"/>
    </row>
    <row r="299" spans="1:28" ht="20.100000000000001" customHeight="1">
      <c r="A299" s="213" t="str">
        <f t="shared" si="6"/>
        <v/>
      </c>
      <c r="B299" s="154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65"/>
      <c r="N299" s="166"/>
      <c r="P299" s="156"/>
      <c r="Q299" s="157"/>
      <c r="R299" s="158"/>
      <c r="S299" s="153"/>
      <c r="T299" s="153"/>
      <c r="U299" s="159"/>
      <c r="V299" s="160"/>
      <c r="AA299" s="95"/>
      <c r="AB299" s="135"/>
    </row>
    <row r="300" spans="1:28" ht="20.100000000000001" customHeight="1">
      <c r="A300" s="213" t="str">
        <f t="shared" si="6"/>
        <v/>
      </c>
      <c r="B300" s="154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65"/>
      <c r="N300" s="166"/>
      <c r="P300" s="156"/>
      <c r="Q300" s="157"/>
      <c r="R300" s="158"/>
      <c r="S300" s="153"/>
      <c r="T300" s="153"/>
      <c r="U300" s="159"/>
      <c r="V300" s="160"/>
      <c r="AA300" s="95"/>
      <c r="AB300" s="135"/>
    </row>
    <row r="301" spans="1:28" ht="20.100000000000001" customHeight="1">
      <c r="A301" s="213" t="str">
        <f t="shared" si="6"/>
        <v/>
      </c>
      <c r="B301" s="154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65"/>
      <c r="N301" s="166"/>
      <c r="P301" s="156"/>
      <c r="Q301" s="157"/>
      <c r="R301" s="158"/>
      <c r="S301" s="153"/>
      <c r="T301" s="153"/>
      <c r="U301" s="159"/>
      <c r="V301" s="160"/>
      <c r="AA301" s="95"/>
      <c r="AB301" s="135"/>
    </row>
    <row r="302" spans="1:28" ht="20.100000000000001" customHeight="1">
      <c r="A302" s="213" t="str">
        <f t="shared" si="6"/>
        <v/>
      </c>
      <c r="B302" s="154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65"/>
      <c r="N302" s="166"/>
      <c r="P302" s="156"/>
      <c r="Q302" s="157"/>
      <c r="R302" s="158"/>
      <c r="S302" s="153"/>
      <c r="T302" s="153"/>
      <c r="U302" s="159"/>
      <c r="V302" s="160"/>
      <c r="AA302" s="95"/>
      <c r="AB302" s="135"/>
    </row>
    <row r="303" spans="1:28" ht="20.100000000000001" customHeight="1">
      <c r="A303" s="213" t="str">
        <f t="shared" si="6"/>
        <v/>
      </c>
      <c r="B303" s="154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65"/>
      <c r="N303" s="166"/>
      <c r="P303" s="156"/>
      <c r="Q303" s="157"/>
      <c r="R303" s="158"/>
      <c r="S303" s="153"/>
      <c r="T303" s="153"/>
      <c r="U303" s="159"/>
      <c r="V303" s="160"/>
      <c r="AA303" s="95"/>
      <c r="AB303" s="135"/>
    </row>
    <row r="304" spans="1:28" ht="20.100000000000001" customHeight="1">
      <c r="A304" s="213" t="str">
        <f t="shared" si="6"/>
        <v/>
      </c>
      <c r="B304" s="154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65"/>
      <c r="N304" s="166"/>
      <c r="P304" s="156"/>
      <c r="Q304" s="157"/>
      <c r="R304" s="158"/>
      <c r="S304" s="153"/>
      <c r="T304" s="153"/>
      <c r="U304" s="159"/>
      <c r="V304" s="160"/>
      <c r="AA304" s="95"/>
      <c r="AB304" s="135"/>
    </row>
    <row r="305" spans="1:28" ht="20.100000000000001" customHeight="1">
      <c r="A305" s="213" t="str">
        <f t="shared" si="6"/>
        <v/>
      </c>
      <c r="B305" s="154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65"/>
      <c r="N305" s="166"/>
      <c r="P305" s="156"/>
      <c r="Q305" s="157"/>
      <c r="R305" s="158"/>
      <c r="S305" s="153"/>
      <c r="T305" s="153"/>
      <c r="U305" s="159"/>
      <c r="V305" s="160"/>
      <c r="AA305" s="95"/>
      <c r="AB305" s="135"/>
    </row>
    <row r="306" spans="1:28" ht="20.100000000000001" customHeight="1">
      <c r="A306" s="213" t="str">
        <f t="shared" si="6"/>
        <v/>
      </c>
      <c r="B306" s="154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65"/>
      <c r="N306" s="166"/>
      <c r="P306" s="156"/>
      <c r="Q306" s="157"/>
      <c r="R306" s="158"/>
      <c r="S306" s="153"/>
      <c r="T306" s="153"/>
      <c r="U306" s="159"/>
      <c r="V306" s="160"/>
      <c r="AA306" s="95"/>
      <c r="AB306" s="135"/>
    </row>
    <row r="307" spans="1:28" ht="20.100000000000001" customHeight="1">
      <c r="A307" s="213" t="str">
        <f t="shared" si="6"/>
        <v/>
      </c>
      <c r="B307" s="154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65"/>
      <c r="N307" s="166"/>
      <c r="P307" s="156"/>
      <c r="Q307" s="157"/>
      <c r="R307" s="158"/>
      <c r="S307" s="153"/>
      <c r="T307" s="153"/>
      <c r="U307" s="159"/>
      <c r="V307" s="160"/>
      <c r="AA307" s="95"/>
      <c r="AB307" s="135"/>
    </row>
    <row r="308" spans="1:28" ht="20.100000000000001" customHeight="1">
      <c r="A308" s="213" t="str">
        <f t="shared" si="6"/>
        <v/>
      </c>
      <c r="B308" s="154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65"/>
      <c r="N308" s="166"/>
      <c r="P308" s="156"/>
      <c r="Q308" s="157"/>
      <c r="R308" s="158"/>
      <c r="S308" s="153"/>
      <c r="T308" s="153"/>
      <c r="U308" s="159"/>
      <c r="V308" s="160"/>
      <c r="AA308" s="95"/>
      <c r="AB308" s="135"/>
    </row>
    <row r="309" spans="1:28" ht="20.100000000000001" customHeight="1">
      <c r="A309" s="213" t="str">
        <f t="shared" si="6"/>
        <v/>
      </c>
      <c r="B309" s="154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65"/>
      <c r="N309" s="166"/>
      <c r="P309" s="156"/>
      <c r="Q309" s="157"/>
      <c r="R309" s="158"/>
      <c r="S309" s="153"/>
      <c r="T309" s="153"/>
      <c r="U309" s="159"/>
      <c r="V309" s="160"/>
      <c r="AA309" s="95"/>
      <c r="AB309" s="135"/>
    </row>
    <row r="310" spans="1:28" ht="20.100000000000001" customHeight="1">
      <c r="A310" s="213" t="str">
        <f t="shared" si="6"/>
        <v/>
      </c>
      <c r="B310" s="154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65"/>
      <c r="N310" s="166"/>
      <c r="P310" s="156"/>
      <c r="Q310" s="157"/>
      <c r="R310" s="158"/>
      <c r="S310" s="153"/>
      <c r="T310" s="153"/>
      <c r="U310" s="159"/>
      <c r="V310" s="160"/>
      <c r="Z310" s="133"/>
      <c r="AA310" s="95"/>
      <c r="AB310" s="135"/>
    </row>
    <row r="311" spans="1:28" ht="20.100000000000001" customHeight="1">
      <c r="A311" s="213" t="str">
        <f t="shared" si="6"/>
        <v/>
      </c>
      <c r="B311" s="154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65"/>
      <c r="N311" s="166"/>
      <c r="P311" s="156"/>
      <c r="Q311" s="157"/>
      <c r="R311" s="158"/>
      <c r="S311" s="153"/>
      <c r="T311" s="153"/>
      <c r="U311" s="159"/>
      <c r="V311" s="160"/>
      <c r="AA311" s="95"/>
      <c r="AB311" s="135"/>
    </row>
    <row r="312" spans="1:28" ht="20.100000000000001" customHeight="1">
      <c r="A312" s="213" t="str">
        <f t="shared" si="6"/>
        <v/>
      </c>
      <c r="B312" s="154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65"/>
      <c r="N312" s="166"/>
      <c r="P312" s="156"/>
      <c r="Q312" s="157"/>
      <c r="R312" s="158"/>
      <c r="S312" s="153"/>
      <c r="T312" s="153"/>
      <c r="U312" s="159"/>
      <c r="V312" s="160"/>
      <c r="AA312" s="95"/>
      <c r="AB312" s="135"/>
    </row>
    <row r="313" spans="1:28" ht="20.100000000000001" customHeight="1">
      <c r="A313" s="213" t="str">
        <f t="shared" si="6"/>
        <v/>
      </c>
      <c r="B313" s="154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65"/>
      <c r="N313" s="166"/>
      <c r="P313" s="156"/>
      <c r="Q313" s="157"/>
      <c r="R313" s="158"/>
      <c r="S313" s="153"/>
      <c r="T313" s="153"/>
      <c r="U313" s="159"/>
      <c r="V313" s="160"/>
      <c r="AA313" s="95"/>
      <c r="AB313" s="135"/>
    </row>
    <row r="314" spans="1:28" ht="20.100000000000001" customHeight="1">
      <c r="A314" s="213" t="str">
        <f t="shared" si="6"/>
        <v/>
      </c>
      <c r="B314" s="154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65"/>
      <c r="N314" s="166"/>
      <c r="P314" s="156"/>
      <c r="Q314" s="157"/>
      <c r="R314" s="158"/>
      <c r="S314" s="153"/>
      <c r="T314" s="153"/>
      <c r="U314" s="159"/>
      <c r="V314" s="160"/>
      <c r="AA314" s="95"/>
      <c r="AB314" s="135"/>
    </row>
    <row r="315" spans="1:28" ht="20.100000000000001" customHeight="1">
      <c r="A315" s="213" t="str">
        <f t="shared" si="6"/>
        <v/>
      </c>
      <c r="B315" s="154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65"/>
      <c r="N315" s="166"/>
      <c r="P315" s="156"/>
      <c r="Q315" s="157"/>
      <c r="R315" s="158"/>
      <c r="S315" s="153"/>
      <c r="T315" s="153"/>
      <c r="U315" s="159"/>
      <c r="V315" s="160"/>
      <c r="AA315" s="95"/>
      <c r="AB315" s="135"/>
    </row>
    <row r="316" spans="1:28" ht="20.100000000000001" customHeight="1">
      <c r="A316" s="213" t="str">
        <f t="shared" si="6"/>
        <v/>
      </c>
      <c r="B316" s="154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65"/>
      <c r="N316" s="166"/>
      <c r="P316" s="156"/>
      <c r="Q316" s="157"/>
      <c r="R316" s="158"/>
      <c r="S316" s="153"/>
      <c r="T316" s="153"/>
      <c r="U316" s="159"/>
      <c r="V316" s="160"/>
      <c r="AA316" s="95"/>
      <c r="AB316" s="135"/>
    </row>
    <row r="317" spans="1:28" ht="20.100000000000001" customHeight="1">
      <c r="A317" s="213" t="str">
        <f t="shared" si="6"/>
        <v/>
      </c>
      <c r="B317" s="154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65"/>
      <c r="N317" s="166"/>
      <c r="P317" s="156"/>
      <c r="Q317" s="157"/>
      <c r="R317" s="158"/>
      <c r="S317" s="153"/>
      <c r="T317" s="153"/>
      <c r="U317" s="159"/>
      <c r="V317" s="160"/>
      <c r="AA317" s="95"/>
      <c r="AB317" s="135"/>
    </row>
    <row r="318" spans="1:28" ht="20.100000000000001" customHeight="1">
      <c r="A318" s="213" t="str">
        <f t="shared" si="6"/>
        <v/>
      </c>
      <c r="B318" s="154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65"/>
      <c r="N318" s="166"/>
      <c r="P318" s="156"/>
      <c r="Q318" s="157"/>
      <c r="R318" s="158"/>
      <c r="S318" s="153"/>
      <c r="T318" s="153"/>
      <c r="U318" s="159"/>
      <c r="V318" s="160"/>
      <c r="AA318" s="95"/>
      <c r="AB318" s="135"/>
    </row>
    <row r="319" spans="1:28" ht="20.100000000000001" customHeight="1">
      <c r="A319" s="213" t="str">
        <f t="shared" si="6"/>
        <v/>
      </c>
      <c r="B319" s="154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65"/>
      <c r="N319" s="166"/>
      <c r="P319" s="156"/>
      <c r="Q319" s="157"/>
      <c r="R319" s="158"/>
      <c r="S319" s="153"/>
      <c r="T319" s="153"/>
      <c r="U319" s="159"/>
      <c r="V319" s="160"/>
      <c r="AA319" s="95"/>
      <c r="AB319" s="135"/>
    </row>
    <row r="320" spans="1:28" ht="20.100000000000001" customHeight="1">
      <c r="A320" s="213" t="str">
        <f t="shared" si="6"/>
        <v/>
      </c>
      <c r="B320" s="154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65"/>
      <c r="N320" s="166"/>
      <c r="P320" s="156"/>
      <c r="Q320" s="157"/>
      <c r="R320" s="158"/>
      <c r="S320" s="153"/>
      <c r="T320" s="153"/>
      <c r="U320" s="159"/>
      <c r="V320" s="160"/>
      <c r="AA320" s="95"/>
      <c r="AB320" s="135"/>
    </row>
    <row r="321" spans="1:28" ht="20.100000000000001" customHeight="1">
      <c r="A321" s="213" t="str">
        <f t="shared" si="6"/>
        <v/>
      </c>
      <c r="B321" s="154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65"/>
      <c r="N321" s="166"/>
      <c r="P321" s="156"/>
      <c r="Q321" s="157"/>
      <c r="R321" s="158"/>
      <c r="S321" s="153"/>
      <c r="T321" s="153"/>
      <c r="U321" s="159"/>
      <c r="V321" s="160"/>
      <c r="AA321" s="95"/>
      <c r="AB321" s="135"/>
    </row>
    <row r="322" spans="1:28" ht="20.100000000000001" customHeight="1">
      <c r="A322" s="213" t="str">
        <f t="shared" si="6"/>
        <v/>
      </c>
      <c r="B322" s="154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65"/>
      <c r="N322" s="166"/>
      <c r="P322" s="156"/>
      <c r="Q322" s="157"/>
      <c r="R322" s="158"/>
      <c r="S322" s="153"/>
      <c r="T322" s="153"/>
      <c r="U322" s="159"/>
      <c r="V322" s="160"/>
      <c r="AA322" s="95"/>
      <c r="AB322" s="135"/>
    </row>
    <row r="323" spans="1:28" ht="20.100000000000001" customHeight="1">
      <c r="A323" s="213" t="str">
        <f t="shared" si="6"/>
        <v/>
      </c>
      <c r="B323" s="154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65"/>
      <c r="N323" s="166"/>
      <c r="P323" s="156"/>
      <c r="Q323" s="157"/>
      <c r="R323" s="158"/>
      <c r="S323" s="153"/>
      <c r="T323" s="153"/>
      <c r="U323" s="159"/>
      <c r="V323" s="160"/>
      <c r="AA323" s="95"/>
      <c r="AB323" s="135"/>
    </row>
    <row r="324" spans="1:28" ht="20.100000000000001" customHeight="1">
      <c r="A324" s="213" t="str">
        <f t="shared" ref="A324:A387" si="7">IF(K324="","",IF(B324="",A323,A323+1))</f>
        <v/>
      </c>
      <c r="B324" s="154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65"/>
      <c r="N324" s="166"/>
      <c r="P324" s="156"/>
      <c r="Q324" s="157"/>
      <c r="R324" s="158"/>
      <c r="S324" s="153"/>
      <c r="T324" s="153"/>
      <c r="U324" s="159"/>
      <c r="V324" s="160"/>
      <c r="AA324" s="95"/>
      <c r="AB324" s="135"/>
    </row>
    <row r="325" spans="1:28" ht="20.100000000000001" customHeight="1">
      <c r="A325" s="213" t="str">
        <f t="shared" si="7"/>
        <v/>
      </c>
      <c r="B325" s="154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65"/>
      <c r="N325" s="166"/>
      <c r="P325" s="156"/>
      <c r="Q325" s="157"/>
      <c r="R325" s="158"/>
      <c r="S325" s="153"/>
      <c r="T325" s="153"/>
      <c r="U325" s="159"/>
      <c r="V325" s="160"/>
      <c r="AA325" s="95"/>
      <c r="AB325" s="135"/>
    </row>
    <row r="326" spans="1:28" ht="20.100000000000001" customHeight="1">
      <c r="A326" s="213" t="str">
        <f t="shared" si="7"/>
        <v/>
      </c>
      <c r="B326" s="154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65"/>
      <c r="N326" s="166"/>
      <c r="P326" s="156"/>
      <c r="Q326" s="157"/>
      <c r="R326" s="158"/>
      <c r="S326" s="153"/>
      <c r="T326" s="153"/>
      <c r="U326" s="159"/>
      <c r="V326" s="160"/>
      <c r="AA326" s="95"/>
      <c r="AB326" s="135"/>
    </row>
    <row r="327" spans="1:28" ht="20.100000000000001" customHeight="1">
      <c r="A327" s="213" t="str">
        <f t="shared" si="7"/>
        <v/>
      </c>
      <c r="B327" s="161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65"/>
      <c r="N327" s="166"/>
      <c r="P327" s="156"/>
      <c r="Q327" s="157"/>
      <c r="R327" s="158"/>
      <c r="S327" s="153"/>
      <c r="T327" s="153"/>
      <c r="U327" s="159"/>
      <c r="V327" s="160"/>
      <c r="AA327" s="95"/>
      <c r="AB327" s="135"/>
    </row>
    <row r="328" spans="1:28" ht="20.100000000000001" customHeight="1">
      <c r="A328" s="213" t="str">
        <f t="shared" si="7"/>
        <v/>
      </c>
      <c r="B328" s="161"/>
      <c r="C328" s="153"/>
      <c r="D328" s="153"/>
      <c r="E328" s="153"/>
      <c r="F328" s="153"/>
      <c r="G328" s="153"/>
      <c r="H328" s="153"/>
      <c r="I328" s="153"/>
      <c r="J328" s="153"/>
      <c r="K328" s="162"/>
      <c r="L328" s="162"/>
      <c r="M328" s="186"/>
      <c r="N328" s="187"/>
      <c r="P328" s="156"/>
      <c r="Q328" s="157"/>
      <c r="R328" s="158"/>
      <c r="S328" s="153"/>
      <c r="T328" s="153"/>
      <c r="U328" s="159"/>
      <c r="V328" s="160"/>
      <c r="AA328" s="95"/>
      <c r="AB328" s="135"/>
    </row>
    <row r="329" spans="1:28" ht="20.100000000000001" customHeight="1">
      <c r="A329" s="213" t="str">
        <f t="shared" si="7"/>
        <v/>
      </c>
      <c r="B329" s="161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65"/>
      <c r="N329" s="166"/>
      <c r="P329" s="156"/>
      <c r="Q329" s="157"/>
      <c r="R329" s="158"/>
      <c r="S329" s="153"/>
      <c r="T329" s="153"/>
      <c r="U329" s="159"/>
      <c r="V329" s="160"/>
      <c r="AA329" s="95"/>
      <c r="AB329" s="135"/>
    </row>
    <row r="330" spans="1:28" ht="20.100000000000001" customHeight="1">
      <c r="A330" s="213" t="str">
        <f t="shared" si="7"/>
        <v/>
      </c>
      <c r="B330" s="154"/>
      <c r="C330" s="153"/>
      <c r="D330" s="153"/>
      <c r="E330" s="153"/>
      <c r="F330" s="153"/>
      <c r="G330" s="153"/>
      <c r="H330" s="153"/>
      <c r="I330" s="153"/>
      <c r="J330" s="153"/>
      <c r="K330" s="162"/>
      <c r="L330" s="162"/>
      <c r="M330" s="186"/>
      <c r="N330" s="187"/>
      <c r="P330" s="156"/>
      <c r="Q330" s="157"/>
      <c r="R330" s="158"/>
      <c r="S330" s="153"/>
      <c r="T330" s="153"/>
      <c r="U330" s="159"/>
      <c r="V330" s="160"/>
      <c r="AA330" s="95"/>
      <c r="AB330" s="135"/>
    </row>
    <row r="331" spans="1:28" ht="20.100000000000001" customHeight="1">
      <c r="A331" s="213" t="str">
        <f t="shared" si="7"/>
        <v/>
      </c>
      <c r="B331" s="154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65"/>
      <c r="N331" s="166"/>
      <c r="P331" s="156"/>
      <c r="Q331" s="157"/>
      <c r="R331" s="158"/>
      <c r="S331" s="153"/>
      <c r="T331" s="153"/>
      <c r="U331" s="159"/>
      <c r="V331" s="160"/>
      <c r="AA331" s="95"/>
      <c r="AB331" s="135"/>
    </row>
    <row r="332" spans="1:28" ht="20.100000000000001" customHeight="1">
      <c r="A332" s="213" t="str">
        <f t="shared" si="7"/>
        <v/>
      </c>
      <c r="B332" s="154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65"/>
      <c r="N332" s="166"/>
      <c r="P332" s="156"/>
      <c r="Q332" s="157"/>
      <c r="R332" s="158"/>
      <c r="S332" s="153"/>
      <c r="T332" s="153"/>
      <c r="U332" s="159"/>
      <c r="V332" s="160"/>
      <c r="AA332" s="95"/>
      <c r="AB332" s="135"/>
    </row>
    <row r="333" spans="1:28" ht="20.100000000000001" customHeight="1">
      <c r="A333" s="213" t="str">
        <f t="shared" si="7"/>
        <v/>
      </c>
      <c r="B333" s="154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65"/>
      <c r="N333" s="166"/>
      <c r="P333" s="156"/>
      <c r="Q333" s="157"/>
      <c r="R333" s="158"/>
      <c r="S333" s="153"/>
      <c r="T333" s="153"/>
      <c r="U333" s="159"/>
      <c r="V333" s="160"/>
      <c r="AA333" s="95"/>
      <c r="AB333" s="135"/>
    </row>
    <row r="334" spans="1:28" ht="20.100000000000001" customHeight="1">
      <c r="A334" s="213" t="str">
        <f t="shared" si="7"/>
        <v/>
      </c>
      <c r="B334" s="154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65"/>
      <c r="N334" s="166"/>
      <c r="P334" s="156"/>
      <c r="Q334" s="157"/>
      <c r="R334" s="158"/>
      <c r="S334" s="153"/>
      <c r="T334" s="153"/>
      <c r="U334" s="159"/>
      <c r="V334" s="160"/>
      <c r="AA334" s="95"/>
      <c r="AB334" s="135"/>
    </row>
    <row r="335" spans="1:28" ht="20.100000000000001" customHeight="1">
      <c r="A335" s="213" t="str">
        <f t="shared" si="7"/>
        <v/>
      </c>
      <c r="B335" s="154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65"/>
      <c r="N335" s="166"/>
      <c r="P335" s="156"/>
      <c r="Q335" s="157"/>
      <c r="R335" s="158"/>
      <c r="S335" s="153"/>
      <c r="T335" s="153"/>
      <c r="U335" s="159"/>
      <c r="V335" s="160"/>
      <c r="AA335" s="95"/>
      <c r="AB335" s="135"/>
    </row>
    <row r="336" spans="1:28" ht="20.100000000000001" customHeight="1">
      <c r="A336" s="213" t="str">
        <f t="shared" si="7"/>
        <v/>
      </c>
      <c r="B336" s="154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65"/>
      <c r="N336" s="166"/>
      <c r="P336" s="156"/>
      <c r="Q336" s="157"/>
      <c r="R336" s="158"/>
      <c r="S336" s="153"/>
      <c r="T336" s="153"/>
      <c r="U336" s="159"/>
      <c r="V336" s="160"/>
      <c r="AA336" s="95"/>
      <c r="AB336" s="135"/>
    </row>
    <row r="337" spans="1:28" ht="20.100000000000001" customHeight="1">
      <c r="A337" s="213" t="str">
        <f t="shared" si="7"/>
        <v/>
      </c>
      <c r="B337" s="154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65"/>
      <c r="N337" s="166"/>
      <c r="P337" s="156"/>
      <c r="Q337" s="157"/>
      <c r="R337" s="158"/>
      <c r="S337" s="153"/>
      <c r="T337" s="153"/>
      <c r="U337" s="159"/>
      <c r="V337" s="160"/>
      <c r="AA337" s="95"/>
      <c r="AB337" s="135"/>
    </row>
    <row r="338" spans="1:28" ht="20.100000000000001" customHeight="1">
      <c r="A338" s="213" t="str">
        <f t="shared" si="7"/>
        <v/>
      </c>
      <c r="B338" s="154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65"/>
      <c r="N338" s="166"/>
      <c r="P338" s="156"/>
      <c r="Q338" s="157"/>
      <c r="R338" s="158"/>
      <c r="S338" s="153"/>
      <c r="T338" s="153"/>
      <c r="U338" s="159"/>
      <c r="V338" s="160"/>
      <c r="AA338" s="95"/>
      <c r="AB338" s="135"/>
    </row>
    <row r="339" spans="1:28" ht="20.100000000000001" customHeight="1">
      <c r="A339" s="213" t="str">
        <f t="shared" si="7"/>
        <v/>
      </c>
      <c r="B339" s="154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65"/>
      <c r="N339" s="166"/>
      <c r="P339" s="156"/>
      <c r="Q339" s="157"/>
      <c r="R339" s="158"/>
      <c r="S339" s="153"/>
      <c r="T339" s="153"/>
      <c r="U339" s="159"/>
      <c r="V339" s="160"/>
      <c r="AA339" s="95"/>
      <c r="AB339" s="135"/>
    </row>
    <row r="340" spans="1:28" ht="20.100000000000001" customHeight="1">
      <c r="A340" s="213" t="str">
        <f t="shared" si="7"/>
        <v/>
      </c>
      <c r="B340" s="154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65"/>
      <c r="N340" s="166"/>
      <c r="P340" s="156"/>
      <c r="Q340" s="157"/>
      <c r="R340" s="158"/>
      <c r="S340" s="153"/>
      <c r="T340" s="153"/>
      <c r="U340" s="159"/>
      <c r="V340" s="160"/>
      <c r="AA340" s="95"/>
      <c r="AB340" s="135"/>
    </row>
    <row r="341" spans="1:28" ht="20.100000000000001" customHeight="1">
      <c r="A341" s="213" t="str">
        <f t="shared" si="7"/>
        <v/>
      </c>
      <c r="B341" s="154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65"/>
      <c r="N341" s="166"/>
      <c r="P341" s="156"/>
      <c r="Q341" s="157"/>
      <c r="R341" s="158"/>
      <c r="S341" s="153"/>
      <c r="T341" s="153"/>
      <c r="U341" s="159"/>
      <c r="V341" s="160"/>
      <c r="AA341" s="95"/>
      <c r="AB341" s="135"/>
    </row>
    <row r="342" spans="1:28" ht="20.100000000000001" customHeight="1">
      <c r="A342" s="213" t="str">
        <f t="shared" si="7"/>
        <v/>
      </c>
      <c r="B342" s="154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65"/>
      <c r="N342" s="166"/>
      <c r="P342" s="156"/>
      <c r="Q342" s="157"/>
      <c r="R342" s="158"/>
      <c r="S342" s="153"/>
      <c r="T342" s="153"/>
      <c r="U342" s="159"/>
      <c r="V342" s="160"/>
      <c r="AA342" s="95"/>
      <c r="AB342" s="135"/>
    </row>
    <row r="343" spans="1:28" ht="20.100000000000001" customHeight="1">
      <c r="A343" s="213" t="str">
        <f t="shared" si="7"/>
        <v/>
      </c>
      <c r="B343" s="154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65"/>
      <c r="N343" s="166"/>
      <c r="P343" s="156"/>
      <c r="Q343" s="157"/>
      <c r="R343" s="158"/>
      <c r="S343" s="153"/>
      <c r="T343" s="153"/>
      <c r="U343" s="159"/>
      <c r="V343" s="160"/>
      <c r="AA343" s="95"/>
      <c r="AB343" s="135"/>
    </row>
    <row r="344" spans="1:28" ht="20.100000000000001" customHeight="1">
      <c r="A344" s="213" t="str">
        <f t="shared" si="7"/>
        <v/>
      </c>
      <c r="B344" s="154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65"/>
      <c r="N344" s="166"/>
      <c r="P344" s="156"/>
      <c r="Q344" s="157"/>
      <c r="R344" s="158"/>
      <c r="S344" s="153"/>
      <c r="T344" s="153"/>
      <c r="U344" s="159"/>
      <c r="V344" s="160"/>
      <c r="AA344" s="95"/>
      <c r="AB344" s="135"/>
    </row>
    <row r="345" spans="1:28" ht="20.100000000000001" customHeight="1">
      <c r="A345" s="213" t="str">
        <f t="shared" si="7"/>
        <v/>
      </c>
      <c r="B345" s="154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65"/>
      <c r="N345" s="166"/>
      <c r="P345" s="156"/>
      <c r="Q345" s="157"/>
      <c r="R345" s="158"/>
      <c r="S345" s="153"/>
      <c r="T345" s="153"/>
      <c r="U345" s="159"/>
      <c r="V345" s="160"/>
      <c r="AA345" s="95"/>
      <c r="AB345" s="135"/>
    </row>
    <row r="346" spans="1:28" ht="20.100000000000001" customHeight="1">
      <c r="A346" s="213" t="str">
        <f t="shared" si="7"/>
        <v/>
      </c>
      <c r="B346" s="154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65"/>
      <c r="N346" s="166"/>
      <c r="P346" s="156"/>
      <c r="Q346" s="157"/>
      <c r="R346" s="158"/>
      <c r="S346" s="153"/>
      <c r="T346" s="153"/>
      <c r="U346" s="159"/>
      <c r="V346" s="160"/>
      <c r="AA346" s="95"/>
      <c r="AB346" s="135"/>
    </row>
    <row r="347" spans="1:28" ht="20.100000000000001" customHeight="1">
      <c r="A347" s="213" t="str">
        <f t="shared" si="7"/>
        <v/>
      </c>
      <c r="B347" s="154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65"/>
      <c r="N347" s="166"/>
      <c r="P347" s="156"/>
      <c r="Q347" s="157"/>
      <c r="R347" s="158"/>
      <c r="S347" s="153"/>
      <c r="T347" s="153"/>
      <c r="U347" s="159"/>
      <c r="V347" s="160"/>
      <c r="AA347" s="95"/>
      <c r="AB347" s="135"/>
    </row>
    <row r="348" spans="1:28" ht="20.100000000000001" customHeight="1">
      <c r="A348" s="213" t="str">
        <f t="shared" si="7"/>
        <v/>
      </c>
      <c r="B348" s="154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65"/>
      <c r="N348" s="166"/>
      <c r="P348" s="156"/>
      <c r="Q348" s="157"/>
      <c r="R348" s="158"/>
      <c r="S348" s="153"/>
      <c r="T348" s="153"/>
      <c r="U348" s="159"/>
      <c r="V348" s="160"/>
      <c r="AA348" s="95"/>
      <c r="AB348" s="135"/>
    </row>
    <row r="349" spans="1:28" ht="20.100000000000001" customHeight="1">
      <c r="A349" s="213" t="str">
        <f t="shared" si="7"/>
        <v/>
      </c>
      <c r="B349" s="154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65"/>
      <c r="N349" s="166"/>
      <c r="P349" s="156"/>
      <c r="Q349" s="157"/>
      <c r="R349" s="158"/>
      <c r="S349" s="153"/>
      <c r="T349" s="153"/>
      <c r="U349" s="159"/>
      <c r="V349" s="160"/>
      <c r="AA349" s="95"/>
      <c r="AB349" s="135"/>
    </row>
    <row r="350" spans="1:28" ht="20.100000000000001" customHeight="1">
      <c r="A350" s="213" t="str">
        <f t="shared" si="7"/>
        <v/>
      </c>
      <c r="B350" s="154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65"/>
      <c r="N350" s="166"/>
      <c r="P350" s="156"/>
      <c r="Q350" s="157"/>
      <c r="R350" s="158"/>
      <c r="S350" s="153"/>
      <c r="T350" s="153"/>
      <c r="U350" s="159"/>
      <c r="V350" s="160"/>
      <c r="AA350" s="95"/>
      <c r="AB350" s="135"/>
    </row>
    <row r="351" spans="1:28" ht="20.100000000000001" customHeight="1">
      <c r="A351" s="213" t="str">
        <f t="shared" si="7"/>
        <v/>
      </c>
      <c r="B351" s="154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65"/>
      <c r="N351" s="166"/>
      <c r="P351" s="156"/>
      <c r="Q351" s="157"/>
      <c r="R351" s="158"/>
      <c r="S351" s="153"/>
      <c r="T351" s="153"/>
      <c r="U351" s="159"/>
      <c r="V351" s="160"/>
      <c r="AA351" s="95"/>
      <c r="AB351" s="135"/>
    </row>
    <row r="352" spans="1:28" ht="20.100000000000001" customHeight="1">
      <c r="A352" s="213" t="str">
        <f t="shared" si="7"/>
        <v/>
      </c>
      <c r="B352" s="154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65"/>
      <c r="N352" s="166"/>
      <c r="P352" s="156"/>
      <c r="Q352" s="157"/>
      <c r="R352" s="158"/>
      <c r="S352" s="153"/>
      <c r="T352" s="153"/>
      <c r="U352" s="159"/>
      <c r="V352" s="160"/>
      <c r="AA352" s="95"/>
      <c r="AB352" s="135"/>
    </row>
    <row r="353" spans="1:28" ht="20.100000000000001" customHeight="1">
      <c r="A353" s="213" t="str">
        <f t="shared" si="7"/>
        <v/>
      </c>
      <c r="B353" s="154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65"/>
      <c r="N353" s="166"/>
      <c r="P353" s="156"/>
      <c r="Q353" s="157"/>
      <c r="R353" s="158"/>
      <c r="S353" s="153"/>
      <c r="T353" s="153"/>
      <c r="U353" s="159"/>
      <c r="V353" s="160"/>
      <c r="AA353" s="95"/>
      <c r="AB353" s="135"/>
    </row>
    <row r="354" spans="1:28" ht="20.100000000000001" customHeight="1">
      <c r="A354" s="213" t="str">
        <f t="shared" si="7"/>
        <v/>
      </c>
      <c r="B354" s="154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65"/>
      <c r="N354" s="166"/>
      <c r="P354" s="156"/>
      <c r="Q354" s="157"/>
      <c r="R354" s="158"/>
      <c r="S354" s="153"/>
      <c r="T354" s="153"/>
      <c r="U354" s="159"/>
      <c r="V354" s="160"/>
      <c r="AA354" s="95"/>
      <c r="AB354" s="135"/>
    </row>
    <row r="355" spans="1:28" ht="20.100000000000001" customHeight="1">
      <c r="A355" s="213" t="str">
        <f t="shared" si="7"/>
        <v/>
      </c>
      <c r="B355" s="154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65"/>
      <c r="N355" s="166"/>
      <c r="P355" s="156"/>
      <c r="Q355" s="157"/>
      <c r="R355" s="158"/>
      <c r="S355" s="153"/>
      <c r="T355" s="153"/>
      <c r="U355" s="159"/>
      <c r="V355" s="160"/>
      <c r="AA355" s="95"/>
      <c r="AB355" s="135"/>
    </row>
    <row r="356" spans="1:28" ht="20.100000000000001" customHeight="1">
      <c r="A356" s="213" t="str">
        <f t="shared" si="7"/>
        <v/>
      </c>
      <c r="B356" s="154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65"/>
      <c r="N356" s="166"/>
      <c r="P356" s="156"/>
      <c r="Q356" s="157"/>
      <c r="R356" s="158"/>
      <c r="S356" s="153"/>
      <c r="T356" s="153"/>
      <c r="U356" s="159"/>
      <c r="V356" s="160"/>
      <c r="AA356" s="95"/>
      <c r="AB356" s="135"/>
    </row>
    <row r="357" spans="1:28" ht="20.100000000000001" customHeight="1">
      <c r="A357" s="213" t="str">
        <f t="shared" si="7"/>
        <v/>
      </c>
      <c r="B357" s="154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65"/>
      <c r="N357" s="166"/>
      <c r="P357" s="156"/>
      <c r="Q357" s="157"/>
      <c r="R357" s="158"/>
      <c r="S357" s="153"/>
      <c r="T357" s="153"/>
      <c r="U357" s="159"/>
      <c r="V357" s="160"/>
      <c r="AA357" s="95"/>
      <c r="AB357" s="135"/>
    </row>
    <row r="358" spans="1:28" ht="20.100000000000001" customHeight="1">
      <c r="A358" s="213" t="str">
        <f t="shared" si="7"/>
        <v/>
      </c>
      <c r="B358" s="154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65"/>
      <c r="N358" s="166"/>
      <c r="P358" s="156"/>
      <c r="Q358" s="157"/>
      <c r="R358" s="158"/>
      <c r="S358" s="153"/>
      <c r="T358" s="153"/>
      <c r="U358" s="159"/>
      <c r="V358" s="160"/>
      <c r="AA358" s="95"/>
      <c r="AB358" s="135"/>
    </row>
    <row r="359" spans="1:28" ht="20.100000000000001" customHeight="1">
      <c r="A359" s="213" t="str">
        <f t="shared" si="7"/>
        <v/>
      </c>
      <c r="B359" s="154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65"/>
      <c r="N359" s="166"/>
      <c r="P359" s="156"/>
      <c r="Q359" s="157"/>
      <c r="R359" s="158"/>
      <c r="S359" s="153"/>
      <c r="T359" s="153"/>
      <c r="U359" s="159"/>
      <c r="V359" s="160"/>
      <c r="AA359" s="95"/>
      <c r="AB359" s="135"/>
    </row>
    <row r="360" spans="1:28" ht="20.100000000000001" customHeight="1">
      <c r="A360" s="213" t="str">
        <f t="shared" si="7"/>
        <v/>
      </c>
      <c r="B360" s="154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65"/>
      <c r="N360" s="166"/>
      <c r="P360" s="156"/>
      <c r="Q360" s="157"/>
      <c r="R360" s="158"/>
      <c r="S360" s="153"/>
      <c r="T360" s="153"/>
      <c r="U360" s="159"/>
      <c r="V360" s="160"/>
      <c r="AA360" s="95"/>
      <c r="AB360" s="135"/>
    </row>
    <row r="361" spans="1:28" ht="20.100000000000001" customHeight="1">
      <c r="A361" s="213" t="str">
        <f t="shared" si="7"/>
        <v/>
      </c>
      <c r="B361" s="154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65"/>
      <c r="N361" s="166"/>
      <c r="P361" s="156"/>
      <c r="Q361" s="157"/>
      <c r="R361" s="158"/>
      <c r="S361" s="153"/>
      <c r="T361" s="153"/>
      <c r="U361" s="159"/>
      <c r="V361" s="160"/>
      <c r="AA361" s="95"/>
      <c r="AB361" s="135"/>
    </row>
    <row r="362" spans="1:28" ht="20.100000000000001" customHeight="1">
      <c r="A362" s="213" t="str">
        <f t="shared" si="7"/>
        <v/>
      </c>
      <c r="B362" s="154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65"/>
      <c r="N362" s="166"/>
      <c r="P362" s="156"/>
      <c r="Q362" s="157"/>
      <c r="R362" s="158"/>
      <c r="S362" s="153"/>
      <c r="T362" s="153"/>
      <c r="U362" s="159"/>
      <c r="V362" s="160"/>
      <c r="AA362" s="95"/>
      <c r="AB362" s="135"/>
    </row>
    <row r="363" spans="1:28" ht="20.100000000000001" customHeight="1">
      <c r="A363" s="213" t="str">
        <f t="shared" si="7"/>
        <v/>
      </c>
      <c r="B363" s="154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65"/>
      <c r="N363" s="166"/>
      <c r="P363" s="156"/>
      <c r="Q363" s="157"/>
      <c r="R363" s="158"/>
      <c r="S363" s="153"/>
      <c r="T363" s="153"/>
      <c r="U363" s="159"/>
      <c r="V363" s="160"/>
      <c r="AA363" s="95"/>
      <c r="AB363" s="135"/>
    </row>
    <row r="364" spans="1:28" ht="20.100000000000001" customHeight="1">
      <c r="A364" s="213" t="str">
        <f t="shared" si="7"/>
        <v/>
      </c>
      <c r="B364" s="154"/>
      <c r="C364" s="153"/>
      <c r="D364" s="153"/>
      <c r="E364" s="153"/>
      <c r="F364" s="153"/>
      <c r="G364" s="153"/>
      <c r="H364" s="153"/>
      <c r="I364" s="153"/>
      <c r="J364" s="153"/>
      <c r="K364" s="153"/>
      <c r="L364" s="163"/>
      <c r="M364" s="165"/>
      <c r="N364" s="166"/>
      <c r="P364" s="156"/>
      <c r="Q364" s="157"/>
      <c r="R364" s="158"/>
      <c r="S364" s="153"/>
      <c r="T364" s="153"/>
      <c r="U364" s="159"/>
      <c r="V364" s="160"/>
      <c r="AA364" s="95"/>
      <c r="AB364" s="135"/>
    </row>
    <row r="365" spans="1:28" ht="20.100000000000001" customHeight="1">
      <c r="A365" s="213" t="str">
        <f t="shared" si="7"/>
        <v/>
      </c>
      <c r="B365" s="154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65"/>
      <c r="N365" s="166"/>
      <c r="P365" s="156"/>
      <c r="Q365" s="157"/>
      <c r="R365" s="158"/>
      <c r="S365" s="153"/>
      <c r="T365" s="153"/>
      <c r="U365" s="159"/>
      <c r="V365" s="160"/>
      <c r="AA365" s="95"/>
      <c r="AB365" s="135"/>
    </row>
    <row r="366" spans="1:28" ht="20.100000000000001" customHeight="1">
      <c r="A366" s="213" t="str">
        <f t="shared" si="7"/>
        <v/>
      </c>
      <c r="B366" s="154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65"/>
      <c r="N366" s="166"/>
      <c r="P366" s="156"/>
      <c r="Q366" s="157"/>
      <c r="R366" s="158"/>
      <c r="S366" s="153"/>
      <c r="T366" s="153"/>
      <c r="U366" s="159"/>
      <c r="V366" s="160"/>
      <c r="AA366" s="95"/>
      <c r="AB366" s="135"/>
    </row>
    <row r="367" spans="1:28" ht="20.100000000000001" customHeight="1">
      <c r="A367" s="213" t="str">
        <f t="shared" si="7"/>
        <v/>
      </c>
      <c r="B367" s="154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65"/>
      <c r="N367" s="166"/>
      <c r="P367" s="156"/>
      <c r="Q367" s="157"/>
      <c r="R367" s="158"/>
      <c r="S367" s="153"/>
      <c r="T367" s="153"/>
      <c r="U367" s="159"/>
      <c r="V367" s="160"/>
      <c r="AA367" s="95"/>
      <c r="AB367" s="135"/>
    </row>
    <row r="368" spans="1:28" ht="20.100000000000001" customHeight="1">
      <c r="A368" s="213" t="str">
        <f t="shared" si="7"/>
        <v/>
      </c>
      <c r="B368" s="154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65"/>
      <c r="N368" s="166"/>
      <c r="P368" s="156"/>
      <c r="Q368" s="157"/>
      <c r="R368" s="158"/>
      <c r="S368" s="153"/>
      <c r="T368" s="153"/>
      <c r="U368" s="159"/>
      <c r="V368" s="160"/>
      <c r="AA368" s="95"/>
      <c r="AB368" s="135"/>
    </row>
    <row r="369" spans="1:28" ht="20.100000000000001" customHeight="1">
      <c r="A369" s="213" t="str">
        <f t="shared" si="7"/>
        <v/>
      </c>
      <c r="B369" s="154"/>
      <c r="C369" s="153"/>
      <c r="D369" s="153"/>
      <c r="E369" s="153"/>
      <c r="F369" s="153"/>
      <c r="G369" s="153"/>
      <c r="H369" s="153"/>
      <c r="I369" s="153"/>
      <c r="J369" s="153"/>
      <c r="K369" s="153"/>
      <c r="L369" s="163"/>
      <c r="M369" s="165"/>
      <c r="N369" s="166"/>
      <c r="P369" s="156"/>
      <c r="Q369" s="157"/>
      <c r="R369" s="158"/>
      <c r="S369" s="153"/>
      <c r="T369" s="153"/>
      <c r="U369" s="159"/>
      <c r="V369" s="160"/>
      <c r="AB369" s="135"/>
    </row>
    <row r="370" spans="1:28" ht="20.100000000000001" customHeight="1">
      <c r="A370" s="213" t="str">
        <f t="shared" si="7"/>
        <v/>
      </c>
      <c r="B370" s="154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65"/>
      <c r="N370" s="166"/>
      <c r="P370" s="156"/>
      <c r="Q370" s="157"/>
      <c r="R370" s="158"/>
      <c r="S370" s="153"/>
      <c r="T370" s="153"/>
      <c r="U370" s="159"/>
      <c r="V370" s="160"/>
      <c r="AB370" s="135"/>
    </row>
    <row r="371" spans="1:28" ht="20.100000000000001" customHeight="1">
      <c r="A371" s="213" t="str">
        <f t="shared" si="7"/>
        <v/>
      </c>
      <c r="B371" s="154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65"/>
      <c r="N371" s="166"/>
      <c r="P371" s="156"/>
      <c r="Q371" s="157"/>
      <c r="R371" s="158"/>
      <c r="S371" s="153"/>
      <c r="T371" s="153"/>
      <c r="U371" s="159"/>
      <c r="V371" s="160"/>
      <c r="AB371" s="135"/>
    </row>
    <row r="372" spans="1:28" ht="20.100000000000001" customHeight="1">
      <c r="A372" s="213" t="str">
        <f t="shared" si="7"/>
        <v/>
      </c>
      <c r="B372" s="154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65"/>
      <c r="N372" s="166"/>
      <c r="P372" s="156"/>
      <c r="Q372" s="157"/>
      <c r="R372" s="158"/>
      <c r="S372" s="153"/>
      <c r="T372" s="153"/>
      <c r="U372" s="159"/>
      <c r="V372" s="160"/>
      <c r="AB372" s="135"/>
    </row>
    <row r="373" spans="1:28" ht="20.100000000000001" customHeight="1">
      <c r="A373" s="213" t="str">
        <f t="shared" si="7"/>
        <v/>
      </c>
      <c r="B373" s="154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65"/>
      <c r="N373" s="166"/>
      <c r="P373" s="156"/>
      <c r="Q373" s="157"/>
      <c r="R373" s="158"/>
      <c r="S373" s="153"/>
      <c r="T373" s="153"/>
      <c r="U373" s="159"/>
      <c r="V373" s="160"/>
      <c r="AB373" s="135"/>
    </row>
    <row r="374" spans="1:28" ht="20.100000000000001" customHeight="1">
      <c r="A374" s="213" t="str">
        <f t="shared" si="7"/>
        <v/>
      </c>
      <c r="B374" s="154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65"/>
      <c r="N374" s="166"/>
      <c r="P374" s="156"/>
      <c r="Q374" s="157"/>
      <c r="R374" s="158"/>
      <c r="S374" s="153"/>
      <c r="T374" s="153"/>
      <c r="U374" s="159"/>
      <c r="V374" s="160"/>
      <c r="AB374" s="135"/>
    </row>
    <row r="375" spans="1:28" ht="20.100000000000001" customHeight="1">
      <c r="A375" s="213" t="str">
        <f t="shared" si="7"/>
        <v/>
      </c>
      <c r="B375" s="154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65"/>
      <c r="N375" s="166"/>
      <c r="P375" s="156"/>
      <c r="Q375" s="157"/>
      <c r="R375" s="158"/>
      <c r="S375" s="153"/>
      <c r="T375" s="153"/>
      <c r="U375" s="159"/>
      <c r="V375" s="160"/>
      <c r="AB375" s="135"/>
    </row>
    <row r="376" spans="1:28" ht="20.100000000000001" customHeight="1">
      <c r="A376" s="213" t="str">
        <f t="shared" si="7"/>
        <v/>
      </c>
      <c r="B376" s="154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65"/>
      <c r="N376" s="166"/>
      <c r="P376" s="156"/>
      <c r="Q376" s="157"/>
      <c r="R376" s="158"/>
      <c r="S376" s="153"/>
      <c r="T376" s="153"/>
      <c r="U376" s="159"/>
      <c r="V376" s="160"/>
      <c r="AB376" s="135"/>
    </row>
    <row r="377" spans="1:28" ht="20.100000000000001" customHeight="1">
      <c r="A377" s="213" t="str">
        <f t="shared" si="7"/>
        <v/>
      </c>
      <c r="B377" s="154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65"/>
      <c r="N377" s="166"/>
      <c r="P377" s="156"/>
      <c r="Q377" s="157"/>
      <c r="R377" s="158"/>
      <c r="S377" s="153"/>
      <c r="T377" s="153"/>
      <c r="U377" s="159"/>
      <c r="V377" s="160"/>
      <c r="AB377" s="135"/>
    </row>
    <row r="378" spans="1:28" ht="20.100000000000001" customHeight="1">
      <c r="A378" s="213" t="str">
        <f t="shared" si="7"/>
        <v/>
      </c>
      <c r="B378" s="154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65"/>
      <c r="N378" s="166"/>
      <c r="P378" s="156"/>
      <c r="Q378" s="157"/>
      <c r="R378" s="158"/>
      <c r="S378" s="153"/>
      <c r="T378" s="153"/>
      <c r="U378" s="159"/>
      <c r="V378" s="160"/>
      <c r="AB378" s="135"/>
    </row>
    <row r="379" spans="1:28" ht="20.100000000000001" customHeight="1">
      <c r="A379" s="213" t="str">
        <f t="shared" si="7"/>
        <v/>
      </c>
      <c r="B379" s="154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65"/>
      <c r="N379" s="166"/>
      <c r="P379" s="156"/>
      <c r="Q379" s="157"/>
      <c r="R379" s="158"/>
      <c r="S379" s="153"/>
      <c r="T379" s="153"/>
      <c r="U379" s="159"/>
      <c r="V379" s="160"/>
      <c r="AB379" s="135"/>
    </row>
    <row r="380" spans="1:28" ht="20.100000000000001" customHeight="1">
      <c r="A380" s="213" t="str">
        <f t="shared" si="7"/>
        <v/>
      </c>
      <c r="B380" s="154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65"/>
      <c r="N380" s="166"/>
      <c r="P380" s="156"/>
      <c r="Q380" s="157"/>
      <c r="R380" s="158"/>
      <c r="S380" s="153"/>
      <c r="T380" s="153"/>
      <c r="U380" s="159"/>
      <c r="V380" s="160"/>
      <c r="AB380" s="135"/>
    </row>
    <row r="381" spans="1:28" ht="20.100000000000001" customHeight="1">
      <c r="A381" s="213" t="str">
        <f t="shared" si="7"/>
        <v/>
      </c>
      <c r="B381" s="154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65"/>
      <c r="N381" s="166"/>
      <c r="P381" s="156"/>
      <c r="Q381" s="157"/>
      <c r="R381" s="158"/>
      <c r="S381" s="153"/>
      <c r="T381" s="153"/>
      <c r="U381" s="159"/>
      <c r="V381" s="160"/>
      <c r="AB381" s="135"/>
    </row>
    <row r="382" spans="1:28" ht="20.100000000000001" customHeight="1">
      <c r="A382" s="213" t="str">
        <f t="shared" si="7"/>
        <v/>
      </c>
      <c r="B382" s="154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65"/>
      <c r="N382" s="166"/>
      <c r="P382" s="156"/>
      <c r="Q382" s="157"/>
      <c r="R382" s="158"/>
      <c r="S382" s="153"/>
      <c r="T382" s="153"/>
      <c r="U382" s="159"/>
      <c r="V382" s="160"/>
      <c r="AB382" s="135"/>
    </row>
    <row r="383" spans="1:28" ht="20.100000000000001" customHeight="1">
      <c r="A383" s="213" t="str">
        <f t="shared" si="7"/>
        <v/>
      </c>
      <c r="B383" s="154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65"/>
      <c r="N383" s="166"/>
      <c r="P383" s="156"/>
      <c r="Q383" s="157"/>
      <c r="R383" s="158"/>
      <c r="S383" s="153"/>
      <c r="T383" s="153"/>
      <c r="U383" s="159"/>
      <c r="V383" s="159"/>
      <c r="AB383" s="135"/>
    </row>
    <row r="384" spans="1:28" ht="20.100000000000001" customHeight="1">
      <c r="A384" s="213" t="str">
        <f t="shared" si="7"/>
        <v/>
      </c>
      <c r="B384" s="154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65"/>
      <c r="N384" s="166"/>
      <c r="P384" s="156"/>
      <c r="Q384" s="157"/>
      <c r="R384" s="158"/>
      <c r="S384" s="153"/>
      <c r="T384" s="153"/>
      <c r="U384" s="159"/>
      <c r="V384" s="160"/>
      <c r="AB384" s="135"/>
    </row>
    <row r="385" spans="1:28" ht="20.100000000000001" customHeight="1">
      <c r="A385" s="213" t="str">
        <f t="shared" si="7"/>
        <v/>
      </c>
      <c r="B385" s="154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65"/>
      <c r="N385" s="166"/>
      <c r="P385" s="156"/>
      <c r="Q385" s="157"/>
      <c r="R385" s="158"/>
      <c r="S385" s="153"/>
      <c r="T385" s="153"/>
      <c r="U385" s="159"/>
      <c r="V385" s="160"/>
      <c r="AB385" s="135"/>
    </row>
    <row r="386" spans="1:28" ht="20.100000000000001" customHeight="1">
      <c r="A386" s="213" t="str">
        <f t="shared" si="7"/>
        <v/>
      </c>
      <c r="B386" s="154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65"/>
      <c r="N386" s="166"/>
      <c r="P386" s="156"/>
      <c r="Q386" s="157"/>
      <c r="R386" s="158"/>
      <c r="S386" s="153"/>
      <c r="T386" s="153"/>
      <c r="U386" s="159"/>
      <c r="V386" s="160"/>
      <c r="AB386" s="135"/>
    </row>
    <row r="387" spans="1:28" ht="20.100000000000001" customHeight="1">
      <c r="A387" s="213" t="str">
        <f t="shared" si="7"/>
        <v/>
      </c>
      <c r="B387" s="154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65"/>
      <c r="N387" s="166"/>
      <c r="P387" s="156"/>
      <c r="Q387" s="157"/>
      <c r="R387" s="158"/>
      <c r="S387" s="153"/>
      <c r="T387" s="153"/>
      <c r="U387" s="159"/>
      <c r="V387" s="160"/>
      <c r="AB387" s="135"/>
    </row>
    <row r="388" spans="1:28" ht="20.100000000000001" customHeight="1">
      <c r="A388" s="213" t="str">
        <f t="shared" ref="A388:A451" si="8">IF(K388="","",IF(B388="",A387,A387+1))</f>
        <v/>
      </c>
      <c r="B388" s="154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65"/>
      <c r="N388" s="166"/>
      <c r="P388" s="156"/>
      <c r="Q388" s="157"/>
      <c r="R388" s="158"/>
      <c r="S388" s="153"/>
      <c r="T388" s="153"/>
      <c r="U388" s="159"/>
      <c r="V388" s="160"/>
      <c r="AB388" s="135"/>
    </row>
    <row r="389" spans="1:28" ht="20.100000000000001" customHeight="1">
      <c r="A389" s="213" t="str">
        <f t="shared" si="8"/>
        <v/>
      </c>
      <c r="B389" s="154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65"/>
      <c r="N389" s="166"/>
      <c r="P389" s="156"/>
      <c r="Q389" s="157"/>
      <c r="R389" s="158"/>
      <c r="S389" s="153"/>
      <c r="T389" s="153"/>
      <c r="U389" s="159"/>
      <c r="V389" s="160"/>
      <c r="AB389" s="135"/>
    </row>
    <row r="390" spans="1:28" ht="20.100000000000001" customHeight="1">
      <c r="A390" s="213" t="str">
        <f t="shared" si="8"/>
        <v/>
      </c>
      <c r="B390" s="154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65"/>
      <c r="N390" s="166"/>
      <c r="P390" s="156"/>
      <c r="Q390" s="157"/>
      <c r="R390" s="158"/>
      <c r="S390" s="153"/>
      <c r="T390" s="153"/>
      <c r="U390" s="159"/>
      <c r="V390" s="160"/>
      <c r="AB390" s="135"/>
    </row>
    <row r="391" spans="1:28" ht="20.100000000000001" customHeight="1">
      <c r="A391" s="213" t="str">
        <f t="shared" si="8"/>
        <v/>
      </c>
      <c r="B391" s="154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65"/>
      <c r="N391" s="166"/>
      <c r="P391" s="156"/>
      <c r="Q391" s="157"/>
      <c r="R391" s="158"/>
      <c r="S391" s="153"/>
      <c r="T391" s="153"/>
      <c r="U391" s="159"/>
      <c r="V391" s="160"/>
      <c r="AB391" s="135"/>
    </row>
    <row r="392" spans="1:28" ht="20.100000000000001" customHeight="1">
      <c r="A392" s="213" t="str">
        <f t="shared" si="8"/>
        <v/>
      </c>
      <c r="B392" s="154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65"/>
      <c r="N392" s="166"/>
      <c r="P392" s="156"/>
      <c r="Q392" s="157"/>
      <c r="R392" s="158"/>
      <c r="S392" s="153"/>
      <c r="T392" s="153"/>
      <c r="U392" s="159"/>
      <c r="V392" s="160"/>
      <c r="AB392" s="135"/>
    </row>
    <row r="393" spans="1:28" ht="20.100000000000001" customHeight="1">
      <c r="A393" s="213" t="str">
        <f t="shared" si="8"/>
        <v/>
      </c>
      <c r="B393" s="154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65"/>
      <c r="N393" s="166"/>
      <c r="P393" s="156"/>
      <c r="Q393" s="157"/>
      <c r="R393" s="158"/>
      <c r="S393" s="153"/>
      <c r="T393" s="153"/>
      <c r="U393" s="159"/>
      <c r="V393" s="160"/>
      <c r="AB393" s="135"/>
    </row>
    <row r="394" spans="1:28" ht="20.100000000000001" customHeight="1">
      <c r="A394" s="213" t="str">
        <f t="shared" si="8"/>
        <v/>
      </c>
      <c r="B394" s="154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65"/>
      <c r="N394" s="166"/>
      <c r="P394" s="156"/>
      <c r="Q394" s="157"/>
      <c r="R394" s="158"/>
      <c r="S394" s="153"/>
      <c r="T394" s="153"/>
      <c r="U394" s="159"/>
      <c r="V394" s="160"/>
      <c r="AB394" s="135"/>
    </row>
    <row r="395" spans="1:28" ht="20.100000000000001" customHeight="1">
      <c r="A395" s="213" t="str">
        <f t="shared" si="8"/>
        <v/>
      </c>
      <c r="B395" s="154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65"/>
      <c r="N395" s="166"/>
      <c r="P395" s="156"/>
      <c r="Q395" s="157"/>
      <c r="R395" s="158"/>
      <c r="S395" s="153"/>
      <c r="T395" s="153"/>
      <c r="U395" s="159"/>
      <c r="V395" s="160"/>
      <c r="AB395" s="135"/>
    </row>
    <row r="396" spans="1:28" ht="20.100000000000001" customHeight="1">
      <c r="A396" s="213" t="str">
        <f t="shared" si="8"/>
        <v/>
      </c>
      <c r="B396" s="154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65"/>
      <c r="N396" s="166"/>
      <c r="P396" s="156"/>
      <c r="Q396" s="157"/>
      <c r="R396" s="158"/>
      <c r="S396" s="153"/>
      <c r="T396" s="153"/>
      <c r="U396" s="159"/>
      <c r="V396" s="160"/>
      <c r="AB396" s="135"/>
    </row>
    <row r="397" spans="1:28" ht="20.100000000000001" customHeight="1">
      <c r="A397" s="213" t="str">
        <f t="shared" si="8"/>
        <v/>
      </c>
      <c r="B397" s="154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65"/>
      <c r="N397" s="166"/>
      <c r="P397" s="156"/>
      <c r="Q397" s="157"/>
      <c r="R397" s="158"/>
      <c r="S397" s="153"/>
      <c r="T397" s="153"/>
      <c r="U397" s="159"/>
      <c r="V397" s="160"/>
      <c r="AB397" s="135"/>
    </row>
    <row r="398" spans="1:28" ht="20.100000000000001" customHeight="1">
      <c r="A398" s="213" t="str">
        <f t="shared" si="8"/>
        <v/>
      </c>
      <c r="B398" s="154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65"/>
      <c r="N398" s="166"/>
      <c r="P398" s="156"/>
      <c r="Q398" s="157"/>
      <c r="R398" s="158"/>
      <c r="S398" s="153"/>
      <c r="T398" s="153"/>
      <c r="U398" s="159"/>
      <c r="V398" s="160"/>
      <c r="AB398" s="135"/>
    </row>
    <row r="399" spans="1:28" ht="20.100000000000001" customHeight="1">
      <c r="A399" s="213" t="str">
        <f t="shared" si="8"/>
        <v/>
      </c>
      <c r="B399" s="154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65"/>
      <c r="N399" s="166"/>
      <c r="P399" s="156"/>
      <c r="Q399" s="157"/>
      <c r="R399" s="158"/>
      <c r="S399" s="153"/>
      <c r="T399" s="153"/>
      <c r="U399" s="159"/>
      <c r="V399" s="160"/>
      <c r="AB399" s="135"/>
    </row>
    <row r="400" spans="1:28" ht="20.100000000000001" customHeight="1">
      <c r="A400" s="213" t="str">
        <f t="shared" si="8"/>
        <v/>
      </c>
      <c r="B400" s="154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65"/>
      <c r="N400" s="166"/>
      <c r="P400" s="156"/>
      <c r="Q400" s="157"/>
      <c r="R400" s="158"/>
      <c r="S400" s="153"/>
      <c r="T400" s="153"/>
      <c r="U400" s="159"/>
      <c r="V400" s="160"/>
      <c r="AB400" s="135"/>
    </row>
    <row r="401" spans="1:28" ht="20.100000000000001" customHeight="1">
      <c r="A401" s="213" t="str">
        <f t="shared" si="8"/>
        <v/>
      </c>
      <c r="B401" s="154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65"/>
      <c r="N401" s="166"/>
      <c r="P401" s="156"/>
      <c r="Q401" s="157"/>
      <c r="R401" s="158"/>
      <c r="S401" s="153"/>
      <c r="T401" s="153"/>
      <c r="U401" s="159"/>
      <c r="V401" s="160"/>
      <c r="AB401" s="135"/>
    </row>
    <row r="402" spans="1:28" ht="20.100000000000001" customHeight="1">
      <c r="A402" s="213" t="str">
        <f t="shared" si="8"/>
        <v/>
      </c>
      <c r="B402" s="154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65"/>
      <c r="N402" s="166"/>
      <c r="P402" s="156"/>
      <c r="Q402" s="157"/>
      <c r="R402" s="158"/>
      <c r="S402" s="153"/>
      <c r="T402" s="153"/>
      <c r="U402" s="159"/>
      <c r="V402" s="160"/>
      <c r="AB402" s="135"/>
    </row>
    <row r="403" spans="1:28" ht="20.100000000000001" customHeight="1">
      <c r="A403" s="213" t="str">
        <f t="shared" si="8"/>
        <v/>
      </c>
      <c r="B403" s="154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65"/>
      <c r="N403" s="166"/>
      <c r="P403" s="156"/>
      <c r="Q403" s="157"/>
      <c r="R403" s="158"/>
      <c r="S403" s="153"/>
      <c r="T403" s="153"/>
      <c r="U403" s="159"/>
      <c r="V403" s="160"/>
      <c r="AB403" s="135"/>
    </row>
    <row r="404" spans="1:28" ht="20.100000000000001" customHeight="1">
      <c r="A404" s="213" t="str">
        <f t="shared" si="8"/>
        <v/>
      </c>
      <c r="B404" s="154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65"/>
      <c r="N404" s="166"/>
      <c r="P404" s="156"/>
      <c r="Q404" s="157"/>
      <c r="R404" s="158"/>
      <c r="S404" s="153"/>
      <c r="T404" s="153"/>
      <c r="U404" s="159"/>
      <c r="V404" s="160"/>
      <c r="AB404" s="135"/>
    </row>
    <row r="405" spans="1:28" ht="20.100000000000001" customHeight="1">
      <c r="A405" s="213" t="str">
        <f t="shared" si="8"/>
        <v/>
      </c>
      <c r="B405" s="154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65"/>
      <c r="N405" s="166"/>
      <c r="P405" s="156"/>
      <c r="Q405" s="157"/>
      <c r="R405" s="158"/>
      <c r="S405" s="153"/>
      <c r="T405" s="153"/>
      <c r="U405" s="159"/>
      <c r="V405" s="160"/>
      <c r="AB405" s="135"/>
    </row>
    <row r="406" spans="1:28" ht="20.100000000000001" customHeight="1">
      <c r="A406" s="213" t="str">
        <f t="shared" si="8"/>
        <v/>
      </c>
      <c r="B406" s="154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65"/>
      <c r="N406" s="166"/>
      <c r="P406" s="156"/>
      <c r="Q406" s="157"/>
      <c r="R406" s="158"/>
      <c r="S406" s="153"/>
      <c r="T406" s="153"/>
      <c r="U406" s="159"/>
      <c r="V406" s="160"/>
      <c r="AB406" s="135"/>
    </row>
    <row r="407" spans="1:28" ht="20.100000000000001" customHeight="1">
      <c r="A407" s="213" t="str">
        <f t="shared" si="8"/>
        <v/>
      </c>
      <c r="B407" s="154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65"/>
      <c r="N407" s="166"/>
      <c r="P407" s="156"/>
      <c r="Q407" s="157"/>
      <c r="R407" s="158"/>
      <c r="S407" s="153"/>
      <c r="T407" s="153"/>
      <c r="U407" s="159"/>
      <c r="V407" s="160"/>
      <c r="AB407" s="135"/>
    </row>
    <row r="408" spans="1:28" ht="20.100000000000001" customHeight="1">
      <c r="A408" s="213" t="str">
        <f t="shared" si="8"/>
        <v/>
      </c>
      <c r="B408" s="154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65"/>
      <c r="N408" s="166"/>
      <c r="P408" s="156"/>
      <c r="Q408" s="157"/>
      <c r="R408" s="158"/>
      <c r="S408" s="153"/>
      <c r="T408" s="153"/>
      <c r="U408" s="159"/>
      <c r="V408" s="160"/>
      <c r="AB408" s="135"/>
    </row>
    <row r="409" spans="1:28" ht="20.100000000000001" customHeight="1">
      <c r="A409" s="213" t="str">
        <f t="shared" si="8"/>
        <v/>
      </c>
      <c r="B409" s="154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65"/>
      <c r="N409" s="166"/>
      <c r="P409" s="156"/>
      <c r="Q409" s="157"/>
      <c r="R409" s="158"/>
      <c r="S409" s="153"/>
      <c r="T409" s="153"/>
      <c r="U409" s="159"/>
      <c r="V409" s="160"/>
      <c r="AB409" s="135"/>
    </row>
    <row r="410" spans="1:28" ht="20.100000000000001" customHeight="1">
      <c r="A410" s="213" t="str">
        <f t="shared" si="8"/>
        <v/>
      </c>
      <c r="B410" s="154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65"/>
      <c r="N410" s="166"/>
      <c r="P410" s="156"/>
      <c r="Q410" s="157"/>
      <c r="R410" s="158"/>
      <c r="S410" s="153"/>
      <c r="T410" s="153"/>
      <c r="U410" s="159"/>
      <c r="V410" s="160"/>
      <c r="AB410" s="135"/>
    </row>
    <row r="411" spans="1:28" ht="20.100000000000001" customHeight="1">
      <c r="A411" s="213" t="str">
        <f t="shared" si="8"/>
        <v/>
      </c>
      <c r="B411" s="154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65"/>
      <c r="N411" s="166"/>
      <c r="P411" s="156"/>
      <c r="Q411" s="157"/>
      <c r="R411" s="158"/>
      <c r="S411" s="153"/>
      <c r="T411" s="153"/>
      <c r="U411" s="159"/>
      <c r="V411" s="160"/>
      <c r="AB411" s="135"/>
    </row>
    <row r="412" spans="1:28" ht="20.100000000000001" customHeight="1">
      <c r="A412" s="213" t="str">
        <f t="shared" si="8"/>
        <v/>
      </c>
      <c r="B412" s="154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65"/>
      <c r="N412" s="166"/>
      <c r="P412" s="156"/>
      <c r="Q412" s="157"/>
      <c r="R412" s="158"/>
      <c r="S412" s="153"/>
      <c r="T412" s="153"/>
      <c r="U412" s="159"/>
      <c r="V412" s="160"/>
      <c r="AB412" s="135"/>
    </row>
    <row r="413" spans="1:28" ht="20.100000000000001" customHeight="1">
      <c r="A413" s="213" t="str">
        <f t="shared" si="8"/>
        <v/>
      </c>
      <c r="B413" s="154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65"/>
      <c r="N413" s="166"/>
      <c r="P413" s="156"/>
      <c r="Q413" s="157"/>
      <c r="R413" s="158"/>
      <c r="S413" s="153"/>
      <c r="T413" s="153"/>
      <c r="U413" s="159"/>
      <c r="V413" s="160"/>
      <c r="AB413" s="135"/>
    </row>
    <row r="414" spans="1:28" ht="20.100000000000001" customHeight="1">
      <c r="A414" s="213" t="str">
        <f t="shared" si="8"/>
        <v/>
      </c>
      <c r="B414" s="154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65"/>
      <c r="N414" s="166"/>
      <c r="P414" s="156"/>
      <c r="Q414" s="157"/>
      <c r="R414" s="158"/>
      <c r="S414" s="153"/>
      <c r="T414" s="153"/>
      <c r="U414" s="159"/>
      <c r="V414" s="160"/>
      <c r="AB414" s="135"/>
    </row>
    <row r="415" spans="1:28" ht="20.100000000000001" customHeight="1">
      <c r="A415" s="213" t="str">
        <f t="shared" si="8"/>
        <v/>
      </c>
      <c r="B415" s="154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65"/>
      <c r="N415" s="166"/>
      <c r="P415" s="156"/>
      <c r="Q415" s="157"/>
      <c r="R415" s="158"/>
      <c r="S415" s="153"/>
      <c r="T415" s="153"/>
      <c r="U415" s="159"/>
      <c r="V415" s="160"/>
      <c r="AB415" s="135"/>
    </row>
    <row r="416" spans="1:28" ht="20.100000000000001" customHeight="1">
      <c r="A416" s="213" t="str">
        <f t="shared" si="8"/>
        <v/>
      </c>
      <c r="B416" s="154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65"/>
      <c r="N416" s="166"/>
      <c r="P416" s="156"/>
      <c r="Q416" s="157"/>
      <c r="R416" s="158"/>
      <c r="S416" s="153"/>
      <c r="T416" s="153"/>
      <c r="U416" s="159"/>
      <c r="V416" s="160"/>
      <c r="AB416" s="135"/>
    </row>
    <row r="417" spans="1:28" ht="20.100000000000001" customHeight="1">
      <c r="A417" s="213" t="str">
        <f t="shared" si="8"/>
        <v/>
      </c>
      <c r="B417" s="154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65"/>
      <c r="N417" s="166"/>
      <c r="P417" s="156"/>
      <c r="Q417" s="157"/>
      <c r="R417" s="158"/>
      <c r="S417" s="153"/>
      <c r="T417" s="153"/>
      <c r="U417" s="159"/>
      <c r="V417" s="160"/>
      <c r="AB417" s="135"/>
    </row>
    <row r="418" spans="1:28" ht="20.100000000000001" customHeight="1">
      <c r="A418" s="213" t="str">
        <f t="shared" si="8"/>
        <v/>
      </c>
      <c r="B418" s="154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65"/>
      <c r="N418" s="166"/>
      <c r="P418" s="156"/>
      <c r="Q418" s="157"/>
      <c r="R418" s="158"/>
      <c r="S418" s="153"/>
      <c r="T418" s="153"/>
      <c r="U418" s="159"/>
      <c r="V418" s="160"/>
      <c r="AB418" s="135"/>
    </row>
    <row r="419" spans="1:28" ht="20.100000000000001" customHeight="1">
      <c r="A419" s="213" t="str">
        <f t="shared" si="8"/>
        <v/>
      </c>
      <c r="B419" s="154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65"/>
      <c r="N419" s="166"/>
      <c r="P419" s="156"/>
      <c r="Q419" s="157"/>
      <c r="R419" s="158"/>
      <c r="S419" s="153"/>
      <c r="T419" s="153"/>
      <c r="U419" s="159"/>
      <c r="V419" s="160"/>
      <c r="AB419" s="135"/>
    </row>
    <row r="420" spans="1:28" ht="20.100000000000001" customHeight="1">
      <c r="A420" s="213" t="str">
        <f t="shared" si="8"/>
        <v/>
      </c>
      <c r="B420" s="154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65"/>
      <c r="N420" s="166"/>
      <c r="P420" s="156"/>
      <c r="Q420" s="157"/>
      <c r="R420" s="158"/>
      <c r="S420" s="153"/>
      <c r="T420" s="153"/>
      <c r="U420" s="159"/>
      <c r="V420" s="160"/>
      <c r="AB420" s="135"/>
    </row>
    <row r="421" spans="1:28" ht="20.100000000000001" customHeight="1">
      <c r="A421" s="213" t="str">
        <f t="shared" si="8"/>
        <v/>
      </c>
      <c r="B421" s="154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65"/>
      <c r="N421" s="166"/>
      <c r="P421" s="156"/>
      <c r="Q421" s="157"/>
      <c r="R421" s="158"/>
      <c r="S421" s="153"/>
      <c r="T421" s="153"/>
      <c r="U421" s="159"/>
      <c r="V421" s="160"/>
      <c r="AB421" s="135"/>
    </row>
    <row r="422" spans="1:28" ht="20.100000000000001" customHeight="1">
      <c r="A422" s="213" t="str">
        <f t="shared" si="8"/>
        <v/>
      </c>
      <c r="B422" s="154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65"/>
      <c r="N422" s="166"/>
      <c r="P422" s="156"/>
      <c r="Q422" s="157"/>
      <c r="R422" s="158"/>
      <c r="S422" s="153"/>
      <c r="T422" s="153"/>
      <c r="U422" s="159"/>
      <c r="V422" s="160"/>
      <c r="AB422" s="135"/>
    </row>
    <row r="423" spans="1:28" ht="20.100000000000001" customHeight="1">
      <c r="A423" s="213" t="str">
        <f t="shared" si="8"/>
        <v/>
      </c>
      <c r="B423" s="154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65"/>
      <c r="N423" s="166"/>
      <c r="P423" s="156"/>
      <c r="Q423" s="157"/>
      <c r="R423" s="158"/>
      <c r="S423" s="153"/>
      <c r="T423" s="153"/>
      <c r="U423" s="159"/>
      <c r="V423" s="160"/>
      <c r="AB423" s="135"/>
    </row>
    <row r="424" spans="1:28" ht="20.100000000000001" customHeight="1">
      <c r="A424" s="213" t="str">
        <f t="shared" si="8"/>
        <v/>
      </c>
      <c r="B424" s="154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65"/>
      <c r="N424" s="166"/>
      <c r="P424" s="156"/>
      <c r="Q424" s="157"/>
      <c r="R424" s="158"/>
      <c r="S424" s="153"/>
      <c r="T424" s="153"/>
      <c r="U424" s="159"/>
      <c r="V424" s="160"/>
      <c r="AB424" s="135"/>
    </row>
    <row r="425" spans="1:28" ht="20.100000000000001" customHeight="1">
      <c r="A425" s="213" t="str">
        <f t="shared" si="8"/>
        <v/>
      </c>
      <c r="B425" s="154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65"/>
      <c r="N425" s="166"/>
      <c r="P425" s="156"/>
      <c r="Q425" s="157"/>
      <c r="R425" s="158"/>
      <c r="S425" s="153"/>
      <c r="T425" s="153"/>
      <c r="U425" s="159"/>
      <c r="V425" s="160"/>
      <c r="AB425" s="135"/>
    </row>
    <row r="426" spans="1:28" ht="20.100000000000001" customHeight="1">
      <c r="A426" s="213" t="str">
        <f t="shared" si="8"/>
        <v/>
      </c>
      <c r="B426" s="154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65"/>
      <c r="N426" s="166"/>
      <c r="P426" s="156"/>
      <c r="Q426" s="157"/>
      <c r="R426" s="158"/>
      <c r="S426" s="153"/>
      <c r="T426" s="153"/>
      <c r="U426" s="159"/>
      <c r="V426" s="160"/>
      <c r="AB426" s="135"/>
    </row>
    <row r="427" spans="1:28" ht="20.100000000000001" customHeight="1">
      <c r="A427" s="213" t="str">
        <f t="shared" si="8"/>
        <v/>
      </c>
      <c r="B427" s="154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65"/>
      <c r="N427" s="166"/>
      <c r="P427" s="156"/>
      <c r="Q427" s="157"/>
      <c r="R427" s="158"/>
      <c r="S427" s="153"/>
      <c r="T427" s="153"/>
      <c r="U427" s="159"/>
      <c r="V427" s="160"/>
      <c r="AB427" s="135"/>
    </row>
    <row r="428" spans="1:28" ht="20.100000000000001" customHeight="1">
      <c r="A428" s="213" t="str">
        <f t="shared" si="8"/>
        <v/>
      </c>
      <c r="B428" s="154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65"/>
      <c r="N428" s="166"/>
      <c r="P428" s="156"/>
      <c r="Q428" s="157"/>
      <c r="R428" s="158"/>
      <c r="S428" s="153"/>
      <c r="T428" s="153"/>
      <c r="U428" s="159"/>
      <c r="V428" s="160"/>
      <c r="AB428" s="135"/>
    </row>
    <row r="429" spans="1:28" ht="20.100000000000001" customHeight="1">
      <c r="A429" s="213" t="str">
        <f t="shared" si="8"/>
        <v/>
      </c>
      <c r="B429" s="154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65"/>
      <c r="N429" s="166"/>
      <c r="P429" s="156"/>
      <c r="Q429" s="157"/>
      <c r="R429" s="158"/>
      <c r="S429" s="153"/>
      <c r="T429" s="153"/>
      <c r="U429" s="159"/>
      <c r="V429" s="160"/>
      <c r="AB429" s="135"/>
    </row>
    <row r="430" spans="1:28" ht="20.100000000000001" customHeight="1">
      <c r="A430" s="213" t="str">
        <f t="shared" si="8"/>
        <v/>
      </c>
      <c r="B430" s="154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65"/>
      <c r="N430" s="166"/>
      <c r="P430" s="156"/>
      <c r="Q430" s="157"/>
      <c r="R430" s="158"/>
      <c r="S430" s="153"/>
      <c r="T430" s="153"/>
      <c r="U430" s="159"/>
      <c r="V430" s="160"/>
      <c r="AB430" s="135"/>
    </row>
    <row r="431" spans="1:28" ht="20.100000000000001" customHeight="1">
      <c r="A431" s="213" t="str">
        <f t="shared" si="8"/>
        <v/>
      </c>
      <c r="B431" s="154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65"/>
      <c r="N431" s="166"/>
      <c r="P431" s="156"/>
      <c r="Q431" s="157"/>
      <c r="R431" s="158"/>
      <c r="S431" s="153"/>
      <c r="T431" s="153"/>
      <c r="U431" s="159"/>
      <c r="V431" s="160"/>
      <c r="AB431" s="135"/>
    </row>
    <row r="432" spans="1:28" ht="20.100000000000001" customHeight="1">
      <c r="A432" s="213" t="str">
        <f t="shared" si="8"/>
        <v/>
      </c>
      <c r="B432" s="154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65"/>
      <c r="N432" s="166"/>
      <c r="P432" s="156"/>
      <c r="Q432" s="157"/>
      <c r="R432" s="158"/>
      <c r="S432" s="153"/>
      <c r="T432" s="153"/>
      <c r="U432" s="159"/>
      <c r="V432" s="160"/>
      <c r="AB432" s="135"/>
    </row>
    <row r="433" spans="1:28" ht="20.100000000000001" customHeight="1">
      <c r="A433" s="213" t="str">
        <f t="shared" si="8"/>
        <v/>
      </c>
      <c r="B433" s="154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65"/>
      <c r="N433" s="166"/>
      <c r="P433" s="156"/>
      <c r="Q433" s="157"/>
      <c r="R433" s="158"/>
      <c r="S433" s="153"/>
      <c r="T433" s="153"/>
      <c r="U433" s="159"/>
      <c r="V433" s="160"/>
      <c r="AB433" s="135"/>
    </row>
    <row r="434" spans="1:28" ht="20.100000000000001" customHeight="1">
      <c r="A434" s="213" t="str">
        <f t="shared" si="8"/>
        <v/>
      </c>
      <c r="B434" s="154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65"/>
      <c r="N434" s="166"/>
      <c r="P434" s="156"/>
      <c r="Q434" s="157"/>
      <c r="R434" s="158"/>
      <c r="S434" s="153"/>
      <c r="T434" s="153"/>
      <c r="U434" s="159"/>
      <c r="V434" s="160"/>
      <c r="AB434" s="135"/>
    </row>
    <row r="435" spans="1:28" ht="20.100000000000001" customHeight="1">
      <c r="A435" s="213" t="str">
        <f t="shared" si="8"/>
        <v/>
      </c>
      <c r="B435" s="154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65"/>
      <c r="N435" s="166"/>
      <c r="P435" s="156"/>
      <c r="Q435" s="157"/>
      <c r="R435" s="158"/>
      <c r="S435" s="153"/>
      <c r="T435" s="153"/>
      <c r="U435" s="159"/>
      <c r="V435" s="160"/>
      <c r="AB435" s="135"/>
    </row>
    <row r="436" spans="1:28" ht="20.100000000000001" customHeight="1">
      <c r="A436" s="213" t="str">
        <f t="shared" si="8"/>
        <v/>
      </c>
      <c r="B436" s="154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65"/>
      <c r="N436" s="166"/>
      <c r="P436" s="156"/>
      <c r="Q436" s="157"/>
      <c r="R436" s="158"/>
      <c r="S436" s="153"/>
      <c r="T436" s="153"/>
      <c r="U436" s="159"/>
      <c r="V436" s="160"/>
      <c r="AB436" s="135"/>
    </row>
    <row r="437" spans="1:28" ht="20.100000000000001" customHeight="1">
      <c r="A437" s="213" t="str">
        <f t="shared" si="8"/>
        <v/>
      </c>
      <c r="B437" s="154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65"/>
      <c r="N437" s="166"/>
      <c r="P437" s="156"/>
      <c r="Q437" s="157"/>
      <c r="R437" s="158"/>
      <c r="S437" s="153"/>
      <c r="T437" s="153"/>
      <c r="U437" s="159"/>
      <c r="V437" s="160"/>
      <c r="AB437" s="135"/>
    </row>
    <row r="438" spans="1:28" ht="20.100000000000001" customHeight="1">
      <c r="A438" s="213" t="str">
        <f t="shared" si="8"/>
        <v/>
      </c>
      <c r="B438" s="154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65"/>
      <c r="N438" s="166"/>
      <c r="P438" s="156"/>
      <c r="Q438" s="157"/>
      <c r="R438" s="158"/>
      <c r="S438" s="153"/>
      <c r="T438" s="153"/>
      <c r="U438" s="159"/>
      <c r="V438" s="160"/>
      <c r="AB438" s="135"/>
    </row>
    <row r="439" spans="1:28" ht="20.100000000000001" customHeight="1">
      <c r="A439" s="213" t="str">
        <f t="shared" si="8"/>
        <v/>
      </c>
      <c r="B439" s="154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65"/>
      <c r="N439" s="166"/>
      <c r="P439" s="156"/>
      <c r="Q439" s="157"/>
      <c r="R439" s="158"/>
      <c r="S439" s="153"/>
      <c r="T439" s="153"/>
      <c r="U439" s="159"/>
      <c r="V439" s="160"/>
      <c r="AB439" s="135"/>
    </row>
    <row r="440" spans="1:28" ht="20.100000000000001" customHeight="1">
      <c r="A440" s="213" t="str">
        <f t="shared" si="8"/>
        <v/>
      </c>
      <c r="B440" s="154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65"/>
      <c r="N440" s="166"/>
      <c r="P440" s="156"/>
      <c r="Q440" s="157"/>
      <c r="R440" s="158"/>
      <c r="S440" s="153"/>
      <c r="T440" s="153"/>
      <c r="U440" s="159"/>
      <c r="V440" s="160"/>
      <c r="AB440" s="135"/>
    </row>
    <row r="441" spans="1:28" ht="20.100000000000001" customHeight="1">
      <c r="A441" s="213" t="str">
        <f t="shared" si="8"/>
        <v/>
      </c>
      <c r="B441" s="154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65"/>
      <c r="N441" s="166"/>
      <c r="P441" s="156"/>
      <c r="Q441" s="157"/>
      <c r="R441" s="158"/>
      <c r="S441" s="153"/>
      <c r="T441" s="153"/>
      <c r="U441" s="159"/>
      <c r="V441" s="160"/>
      <c r="AB441" s="135"/>
    </row>
    <row r="442" spans="1:28" ht="20.100000000000001" customHeight="1">
      <c r="A442" s="213" t="str">
        <f t="shared" si="8"/>
        <v/>
      </c>
      <c r="B442" s="154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65"/>
      <c r="N442" s="166"/>
      <c r="P442" s="156"/>
      <c r="Q442" s="157"/>
      <c r="R442" s="158"/>
      <c r="S442" s="153"/>
      <c r="T442" s="153"/>
      <c r="U442" s="159"/>
      <c r="V442" s="160"/>
      <c r="AB442" s="135"/>
    </row>
    <row r="443" spans="1:28" ht="20.100000000000001" customHeight="1">
      <c r="A443" s="213" t="str">
        <f t="shared" si="8"/>
        <v/>
      </c>
      <c r="B443" s="154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65"/>
      <c r="N443" s="166"/>
      <c r="P443" s="156"/>
      <c r="Q443" s="157"/>
      <c r="R443" s="158"/>
      <c r="S443" s="153"/>
      <c r="T443" s="153"/>
      <c r="U443" s="159"/>
      <c r="V443" s="160"/>
      <c r="AB443" s="135"/>
    </row>
    <row r="444" spans="1:28" ht="20.100000000000001" customHeight="1">
      <c r="A444" s="213" t="str">
        <f t="shared" si="8"/>
        <v/>
      </c>
      <c r="B444" s="154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65"/>
      <c r="N444" s="166"/>
      <c r="P444" s="156"/>
      <c r="Q444" s="157"/>
      <c r="R444" s="158"/>
      <c r="S444" s="153"/>
      <c r="T444" s="153"/>
      <c r="U444" s="159"/>
      <c r="V444" s="160"/>
      <c r="AB444" s="135"/>
    </row>
    <row r="445" spans="1:28" ht="20.100000000000001" customHeight="1">
      <c r="A445" s="213" t="str">
        <f t="shared" si="8"/>
        <v/>
      </c>
      <c r="B445" s="154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65"/>
      <c r="N445" s="166"/>
      <c r="P445" s="156"/>
      <c r="Q445" s="157"/>
      <c r="R445" s="158"/>
      <c r="S445" s="153"/>
      <c r="T445" s="153"/>
      <c r="U445" s="159"/>
      <c r="V445" s="160"/>
      <c r="AB445" s="135"/>
    </row>
    <row r="446" spans="1:28" ht="20.100000000000001" customHeight="1">
      <c r="A446" s="213" t="str">
        <f t="shared" si="8"/>
        <v/>
      </c>
      <c r="B446" s="154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65"/>
      <c r="N446" s="166"/>
      <c r="P446" s="156"/>
      <c r="Q446" s="157"/>
      <c r="R446" s="158"/>
      <c r="S446" s="153"/>
      <c r="T446" s="153"/>
      <c r="U446" s="159"/>
      <c r="V446" s="160"/>
      <c r="AB446" s="135"/>
    </row>
    <row r="447" spans="1:28" ht="20.100000000000001" customHeight="1">
      <c r="A447" s="213" t="str">
        <f t="shared" si="8"/>
        <v/>
      </c>
      <c r="B447" s="154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65"/>
      <c r="N447" s="166"/>
      <c r="P447" s="156"/>
      <c r="Q447" s="157"/>
      <c r="R447" s="158"/>
      <c r="S447" s="153"/>
      <c r="T447" s="153"/>
      <c r="U447" s="159"/>
      <c r="V447" s="160"/>
      <c r="AB447" s="135"/>
    </row>
    <row r="448" spans="1:28" ht="20.100000000000001" customHeight="1">
      <c r="A448" s="213" t="str">
        <f t="shared" si="8"/>
        <v/>
      </c>
      <c r="B448" s="154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65"/>
      <c r="N448" s="166"/>
      <c r="P448" s="156"/>
      <c r="Q448" s="157"/>
      <c r="R448" s="158"/>
      <c r="S448" s="153"/>
      <c r="T448" s="153"/>
      <c r="U448" s="159"/>
      <c r="V448" s="160"/>
      <c r="AB448" s="135"/>
    </row>
    <row r="449" spans="1:28" ht="20.100000000000001" customHeight="1">
      <c r="A449" s="213" t="str">
        <f t="shared" si="8"/>
        <v/>
      </c>
      <c r="B449" s="154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65"/>
      <c r="N449" s="166"/>
      <c r="P449" s="156"/>
      <c r="Q449" s="157"/>
      <c r="R449" s="158"/>
      <c r="S449" s="153"/>
      <c r="T449" s="153"/>
      <c r="U449" s="159"/>
      <c r="V449" s="160"/>
      <c r="AB449" s="135"/>
    </row>
    <row r="450" spans="1:28" ht="20.100000000000001" customHeight="1">
      <c r="A450" s="213" t="str">
        <f t="shared" si="8"/>
        <v/>
      </c>
      <c r="B450" s="154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65"/>
      <c r="N450" s="166"/>
      <c r="P450" s="156"/>
      <c r="Q450" s="157"/>
      <c r="R450" s="158"/>
      <c r="S450" s="153"/>
      <c r="T450" s="153"/>
      <c r="U450" s="159"/>
      <c r="V450" s="160"/>
      <c r="AB450" s="135"/>
    </row>
    <row r="451" spans="1:28" ht="20.100000000000001" customHeight="1">
      <c r="A451" s="213" t="str">
        <f t="shared" si="8"/>
        <v/>
      </c>
      <c r="B451" s="154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65"/>
      <c r="N451" s="166"/>
      <c r="P451" s="156"/>
      <c r="Q451" s="157"/>
      <c r="R451" s="158"/>
      <c r="S451" s="153"/>
      <c r="T451" s="153"/>
      <c r="U451" s="159"/>
      <c r="V451" s="160"/>
      <c r="AB451" s="135"/>
    </row>
    <row r="452" spans="1:28" ht="20.100000000000001" customHeight="1">
      <c r="A452" s="213" t="str">
        <f t="shared" ref="A452:A515" si="9">IF(K452="","",IF(B452="",A451,A451+1))</f>
        <v/>
      </c>
      <c r="B452" s="154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65"/>
      <c r="N452" s="166"/>
      <c r="P452" s="156"/>
      <c r="Q452" s="157"/>
      <c r="R452" s="158"/>
      <c r="S452" s="153"/>
      <c r="T452" s="153"/>
      <c r="U452" s="159"/>
      <c r="V452" s="160"/>
      <c r="AB452" s="135"/>
    </row>
    <row r="453" spans="1:28" ht="20.100000000000001" customHeight="1">
      <c r="A453" s="213" t="str">
        <f t="shared" si="9"/>
        <v/>
      </c>
      <c r="B453" s="154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65"/>
      <c r="N453" s="166"/>
      <c r="P453" s="156"/>
      <c r="Q453" s="157"/>
      <c r="R453" s="158"/>
      <c r="S453" s="153"/>
      <c r="T453" s="153"/>
      <c r="U453" s="159"/>
      <c r="V453" s="160"/>
      <c r="AB453" s="135"/>
    </row>
    <row r="454" spans="1:28" ht="20.100000000000001" customHeight="1">
      <c r="A454" s="213" t="str">
        <f t="shared" si="9"/>
        <v/>
      </c>
      <c r="B454" s="154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65"/>
      <c r="N454" s="166"/>
      <c r="P454" s="156"/>
      <c r="Q454" s="157"/>
      <c r="R454" s="158"/>
      <c r="S454" s="153"/>
      <c r="T454" s="153"/>
      <c r="U454" s="159"/>
      <c r="V454" s="160"/>
      <c r="AB454" s="135"/>
    </row>
    <row r="455" spans="1:28" ht="20.100000000000001" customHeight="1">
      <c r="A455" s="213" t="str">
        <f t="shared" si="9"/>
        <v/>
      </c>
      <c r="B455" s="154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65"/>
      <c r="N455" s="166"/>
      <c r="P455" s="156"/>
      <c r="Q455" s="157"/>
      <c r="R455" s="158"/>
      <c r="S455" s="153"/>
      <c r="T455" s="153"/>
      <c r="U455" s="159"/>
      <c r="V455" s="160"/>
      <c r="AB455" s="135"/>
    </row>
    <row r="456" spans="1:28" ht="20.100000000000001" customHeight="1">
      <c r="A456" s="213" t="str">
        <f t="shared" si="9"/>
        <v/>
      </c>
      <c r="B456" s="154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65"/>
      <c r="N456" s="166"/>
      <c r="P456" s="156"/>
      <c r="Q456" s="157"/>
      <c r="R456" s="158"/>
      <c r="S456" s="153"/>
      <c r="T456" s="153"/>
      <c r="U456" s="159"/>
      <c r="V456" s="160"/>
      <c r="AB456" s="135"/>
    </row>
    <row r="457" spans="1:28" ht="20.100000000000001" customHeight="1">
      <c r="A457" s="213" t="str">
        <f t="shared" si="9"/>
        <v/>
      </c>
      <c r="B457" s="154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65"/>
      <c r="N457" s="166"/>
      <c r="P457" s="156"/>
      <c r="Q457" s="157"/>
      <c r="R457" s="158"/>
      <c r="S457" s="153"/>
      <c r="T457" s="153"/>
      <c r="U457" s="159"/>
      <c r="V457" s="160"/>
      <c r="AB457" s="135"/>
    </row>
    <row r="458" spans="1:28" ht="20.100000000000001" customHeight="1">
      <c r="A458" s="213" t="str">
        <f t="shared" si="9"/>
        <v/>
      </c>
      <c r="B458" s="154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65"/>
      <c r="N458" s="166"/>
      <c r="P458" s="156"/>
      <c r="Q458" s="157"/>
      <c r="R458" s="158"/>
      <c r="S458" s="153"/>
      <c r="T458" s="153"/>
      <c r="U458" s="159"/>
      <c r="V458" s="160"/>
      <c r="AB458" s="135"/>
    </row>
    <row r="459" spans="1:28" ht="20.100000000000001" customHeight="1">
      <c r="A459" s="213" t="str">
        <f t="shared" si="9"/>
        <v/>
      </c>
      <c r="B459" s="154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65"/>
      <c r="N459" s="166"/>
      <c r="P459" s="156"/>
      <c r="Q459" s="157"/>
      <c r="R459" s="158"/>
      <c r="S459" s="153"/>
      <c r="T459" s="153"/>
      <c r="U459" s="159"/>
      <c r="V459" s="160"/>
      <c r="AB459" s="135"/>
    </row>
    <row r="460" spans="1:28" ht="20.100000000000001" customHeight="1">
      <c r="A460" s="213" t="str">
        <f t="shared" si="9"/>
        <v/>
      </c>
      <c r="B460" s="154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65"/>
      <c r="N460" s="166"/>
      <c r="P460" s="156"/>
      <c r="Q460" s="157"/>
      <c r="R460" s="158"/>
      <c r="S460" s="153"/>
      <c r="T460" s="153"/>
      <c r="U460" s="159"/>
      <c r="V460" s="160"/>
      <c r="AB460" s="135"/>
    </row>
    <row r="461" spans="1:28" ht="20.100000000000001" customHeight="1">
      <c r="A461" s="213" t="str">
        <f t="shared" si="9"/>
        <v/>
      </c>
      <c r="B461" s="154"/>
      <c r="C461" s="153"/>
      <c r="D461" s="153"/>
      <c r="E461" s="153"/>
      <c r="F461" s="153"/>
      <c r="G461" s="153"/>
      <c r="H461" s="153"/>
      <c r="I461" s="163"/>
      <c r="J461" s="163"/>
      <c r="K461" s="153"/>
      <c r="L461" s="153"/>
      <c r="M461" s="165"/>
      <c r="N461" s="166"/>
      <c r="P461" s="156"/>
      <c r="Q461" s="157"/>
      <c r="R461" s="158"/>
      <c r="S461" s="167"/>
      <c r="T461" s="153"/>
      <c r="U461" s="159"/>
      <c r="V461" s="160"/>
      <c r="AB461" s="135"/>
    </row>
    <row r="462" spans="1:28" ht="20.100000000000001" customHeight="1">
      <c r="A462" s="213" t="str">
        <f t="shared" si="9"/>
        <v/>
      </c>
      <c r="B462" s="154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65"/>
      <c r="N462" s="166"/>
      <c r="P462" s="156"/>
      <c r="Q462" s="157"/>
      <c r="R462" s="158"/>
      <c r="S462" s="167"/>
      <c r="T462" s="153"/>
      <c r="U462" s="159"/>
      <c r="V462" s="160"/>
      <c r="AB462" s="135"/>
    </row>
    <row r="463" spans="1:28" ht="20.100000000000001" customHeight="1">
      <c r="A463" s="213" t="str">
        <f t="shared" si="9"/>
        <v/>
      </c>
      <c r="B463" s="154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65"/>
      <c r="N463" s="166"/>
      <c r="P463" s="156"/>
      <c r="Q463" s="157"/>
      <c r="R463" s="158"/>
      <c r="S463" s="167"/>
      <c r="T463" s="153"/>
      <c r="U463" s="159"/>
      <c r="V463" s="160"/>
      <c r="AB463" s="135"/>
    </row>
    <row r="464" spans="1:28" ht="20.100000000000001" customHeight="1">
      <c r="A464" s="213" t="str">
        <f t="shared" si="9"/>
        <v/>
      </c>
      <c r="B464" s="154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65"/>
      <c r="N464" s="166"/>
      <c r="P464" s="156"/>
      <c r="Q464" s="157"/>
      <c r="R464" s="158"/>
      <c r="S464" s="167"/>
      <c r="T464" s="153"/>
      <c r="U464" s="159"/>
      <c r="V464" s="160"/>
      <c r="AB464" s="135"/>
    </row>
    <row r="465" spans="1:28" ht="20.100000000000001" customHeight="1">
      <c r="A465" s="213" t="str">
        <f t="shared" si="9"/>
        <v/>
      </c>
      <c r="B465" s="154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65"/>
      <c r="N465" s="166"/>
      <c r="P465" s="156"/>
      <c r="Q465" s="157"/>
      <c r="R465" s="158"/>
      <c r="S465" s="167"/>
      <c r="T465" s="153"/>
      <c r="U465" s="159"/>
      <c r="V465" s="160"/>
      <c r="AB465" s="135"/>
    </row>
    <row r="466" spans="1:28" ht="20.100000000000001" customHeight="1">
      <c r="A466" s="213" t="str">
        <f t="shared" si="9"/>
        <v/>
      </c>
      <c r="B466" s="154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65"/>
      <c r="N466" s="166"/>
      <c r="P466" s="156"/>
      <c r="Q466" s="157"/>
      <c r="R466" s="158"/>
      <c r="S466" s="167"/>
      <c r="T466" s="153"/>
      <c r="U466" s="159"/>
      <c r="V466" s="160"/>
      <c r="AB466" s="135"/>
    </row>
    <row r="467" spans="1:28" ht="20.100000000000001" customHeight="1">
      <c r="A467" s="213" t="str">
        <f t="shared" si="9"/>
        <v/>
      </c>
      <c r="B467" s="154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65"/>
      <c r="N467" s="166"/>
      <c r="P467" s="156"/>
      <c r="Q467" s="157"/>
      <c r="R467" s="158"/>
      <c r="S467" s="167"/>
      <c r="T467" s="153"/>
      <c r="U467" s="159"/>
      <c r="V467" s="160"/>
      <c r="AB467" s="135"/>
    </row>
    <row r="468" spans="1:28" ht="20.100000000000001" customHeight="1">
      <c r="A468" s="213" t="str">
        <f t="shared" si="9"/>
        <v/>
      </c>
      <c r="B468" s="177"/>
      <c r="C468" s="178"/>
      <c r="D468" s="178"/>
      <c r="E468" s="178"/>
      <c r="F468" s="178"/>
      <c r="G468" s="178"/>
      <c r="H468" s="178"/>
      <c r="I468" s="178"/>
      <c r="J468" s="178"/>
      <c r="K468" s="153"/>
      <c r="L468" s="153"/>
      <c r="M468" s="165"/>
      <c r="N468" s="166"/>
      <c r="P468" s="156"/>
      <c r="Q468" s="157"/>
      <c r="R468" s="158"/>
      <c r="S468" s="167"/>
      <c r="T468" s="153"/>
      <c r="U468" s="159"/>
      <c r="V468" s="160"/>
      <c r="AB468" s="135"/>
    </row>
    <row r="469" spans="1:28" ht="20.100000000000001" customHeight="1">
      <c r="A469" s="213" t="str">
        <f t="shared" si="9"/>
        <v/>
      </c>
      <c r="B469" s="177"/>
      <c r="C469" s="178"/>
      <c r="D469" s="178"/>
      <c r="E469" s="178"/>
      <c r="F469" s="178"/>
      <c r="G469" s="178"/>
      <c r="H469" s="178"/>
      <c r="I469" s="178"/>
      <c r="J469" s="178"/>
      <c r="K469" s="153"/>
      <c r="L469" s="153"/>
      <c r="M469" s="165"/>
      <c r="N469" s="166"/>
      <c r="P469" s="156"/>
      <c r="Q469" s="157"/>
      <c r="R469" s="158"/>
      <c r="S469" s="167"/>
      <c r="T469" s="153"/>
      <c r="U469" s="159"/>
      <c r="V469" s="160"/>
      <c r="AB469" s="135"/>
    </row>
    <row r="470" spans="1:28" ht="20.100000000000001" customHeight="1">
      <c r="A470" s="213" t="str">
        <f t="shared" si="9"/>
        <v/>
      </c>
      <c r="B470" s="177"/>
      <c r="C470" s="178"/>
      <c r="D470" s="178"/>
      <c r="E470" s="178"/>
      <c r="F470" s="178"/>
      <c r="G470" s="178"/>
      <c r="H470" s="178"/>
      <c r="I470" s="178"/>
      <c r="J470" s="178"/>
      <c r="K470" s="153"/>
      <c r="L470" s="153"/>
      <c r="M470" s="165"/>
      <c r="N470" s="166"/>
      <c r="P470" s="156"/>
      <c r="Q470" s="157"/>
      <c r="R470" s="158"/>
      <c r="S470" s="167"/>
      <c r="T470" s="153"/>
      <c r="U470" s="159"/>
      <c r="V470" s="160"/>
      <c r="AB470" s="135"/>
    </row>
    <row r="471" spans="1:28" ht="20.100000000000001" customHeight="1">
      <c r="A471" s="213" t="str">
        <f t="shared" si="9"/>
        <v/>
      </c>
      <c r="B471" s="154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65"/>
      <c r="N471" s="166"/>
      <c r="P471" s="156"/>
      <c r="Q471" s="157"/>
      <c r="R471" s="158"/>
      <c r="S471" s="153"/>
      <c r="T471" s="153"/>
      <c r="U471" s="159"/>
      <c r="V471" s="160"/>
      <c r="AB471" s="135"/>
    </row>
    <row r="472" spans="1:28" ht="20.100000000000001" customHeight="1">
      <c r="A472" s="213" t="str">
        <f t="shared" si="9"/>
        <v/>
      </c>
      <c r="B472" s="154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65"/>
      <c r="N472" s="166"/>
      <c r="P472" s="156"/>
      <c r="Q472" s="157"/>
      <c r="R472" s="158"/>
      <c r="S472" s="153"/>
      <c r="T472" s="153"/>
      <c r="U472" s="159"/>
      <c r="V472" s="160"/>
      <c r="AB472" s="135"/>
    </row>
    <row r="473" spans="1:28" ht="20.100000000000001" customHeight="1">
      <c r="A473" s="213" t="str">
        <f t="shared" si="9"/>
        <v/>
      </c>
      <c r="B473" s="154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65"/>
      <c r="N473" s="166"/>
      <c r="P473" s="156"/>
      <c r="Q473" s="157"/>
      <c r="R473" s="158"/>
      <c r="S473" s="153"/>
      <c r="T473" s="153"/>
      <c r="U473" s="159"/>
      <c r="V473" s="160"/>
      <c r="AB473" s="135"/>
    </row>
    <row r="474" spans="1:28" ht="20.100000000000001" customHeight="1">
      <c r="A474" s="213" t="str">
        <f t="shared" si="9"/>
        <v/>
      </c>
      <c r="B474" s="154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65"/>
      <c r="N474" s="166"/>
      <c r="P474" s="156"/>
      <c r="Q474" s="157"/>
      <c r="R474" s="158"/>
      <c r="S474" s="153"/>
      <c r="T474" s="153"/>
      <c r="U474" s="159"/>
      <c r="V474" s="160"/>
      <c r="X474" s="184"/>
      <c r="AB474" s="135"/>
    </row>
    <row r="475" spans="1:28" ht="20.100000000000001" customHeight="1">
      <c r="A475" s="213" t="str">
        <f t="shared" si="9"/>
        <v/>
      </c>
      <c r="B475" s="154"/>
      <c r="C475" s="153"/>
      <c r="D475" s="164"/>
      <c r="E475" s="164"/>
      <c r="F475" s="153"/>
      <c r="G475" s="153"/>
      <c r="H475" s="153"/>
      <c r="I475" s="153"/>
      <c r="J475" s="153"/>
      <c r="K475" s="153"/>
      <c r="L475" s="153"/>
      <c r="M475" s="165"/>
      <c r="N475" s="166"/>
      <c r="P475" s="156"/>
      <c r="Q475" s="157"/>
      <c r="R475" s="158"/>
      <c r="S475" s="153"/>
      <c r="T475" s="153"/>
      <c r="U475" s="159"/>
      <c r="V475" s="160"/>
      <c r="AB475" s="135"/>
    </row>
    <row r="476" spans="1:28" ht="20.100000000000001" customHeight="1">
      <c r="A476" s="213" t="str">
        <f t="shared" si="9"/>
        <v/>
      </c>
      <c r="B476" s="177"/>
      <c r="C476" s="178"/>
      <c r="D476" s="178"/>
      <c r="E476" s="178"/>
      <c r="F476" s="178"/>
      <c r="G476" s="178"/>
      <c r="H476" s="178"/>
      <c r="I476" s="178"/>
      <c r="J476" s="178"/>
      <c r="K476" s="153"/>
      <c r="L476" s="153"/>
      <c r="M476" s="165"/>
      <c r="N476" s="166"/>
      <c r="P476" s="156"/>
      <c r="Q476" s="157"/>
      <c r="R476" s="158"/>
      <c r="S476" s="153"/>
      <c r="T476" s="153"/>
      <c r="U476" s="159"/>
      <c r="V476" s="160"/>
      <c r="AB476" s="135"/>
    </row>
    <row r="477" spans="1:28" ht="20.100000000000001" customHeight="1">
      <c r="A477" s="213" t="str">
        <f t="shared" si="9"/>
        <v/>
      </c>
      <c r="B477" s="154"/>
      <c r="C477" s="153"/>
      <c r="D477" s="153"/>
      <c r="E477" s="153"/>
      <c r="F477" s="153"/>
      <c r="G477" s="153"/>
      <c r="H477" s="153"/>
      <c r="I477" s="153"/>
      <c r="J477" s="178"/>
      <c r="K477" s="153"/>
      <c r="L477" s="153"/>
      <c r="M477" s="165"/>
      <c r="N477" s="166"/>
      <c r="P477" s="156"/>
      <c r="Q477" s="157"/>
      <c r="R477" s="158"/>
      <c r="S477" s="153"/>
      <c r="T477" s="153"/>
      <c r="U477" s="159"/>
      <c r="V477" s="160"/>
      <c r="AB477" s="135"/>
    </row>
    <row r="478" spans="1:28" ht="20.100000000000001" customHeight="1">
      <c r="A478" s="213" t="str">
        <f t="shared" si="9"/>
        <v/>
      </c>
      <c r="B478" s="177"/>
      <c r="C478" s="153"/>
      <c r="D478" s="153"/>
      <c r="E478" s="153"/>
      <c r="F478" s="178"/>
      <c r="G478" s="153"/>
      <c r="H478" s="153"/>
      <c r="I478" s="153"/>
      <c r="J478" s="178"/>
      <c r="K478" s="153"/>
      <c r="L478" s="153"/>
      <c r="M478" s="165"/>
      <c r="N478" s="166"/>
      <c r="P478" s="156"/>
      <c r="Q478" s="157"/>
      <c r="R478" s="158"/>
      <c r="S478" s="153"/>
      <c r="T478" s="153"/>
      <c r="U478" s="159"/>
      <c r="V478" s="160"/>
      <c r="AB478" s="135"/>
    </row>
    <row r="479" spans="1:28" ht="20.100000000000001" customHeight="1">
      <c r="A479" s="213" t="str">
        <f t="shared" si="9"/>
        <v/>
      </c>
      <c r="B479" s="154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65"/>
      <c r="N479" s="166"/>
      <c r="P479" s="156"/>
      <c r="Q479" s="157"/>
      <c r="R479" s="158"/>
      <c r="S479" s="153"/>
      <c r="T479" s="153"/>
      <c r="U479" s="159"/>
      <c r="V479" s="160"/>
      <c r="AB479" s="135"/>
    </row>
    <row r="480" spans="1:28" ht="20.100000000000001" customHeight="1">
      <c r="A480" s="213" t="str">
        <f t="shared" si="9"/>
        <v/>
      </c>
      <c r="B480" s="154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65"/>
      <c r="N480" s="166"/>
      <c r="P480" s="156"/>
      <c r="Q480" s="157"/>
      <c r="R480" s="158"/>
      <c r="S480" s="153"/>
      <c r="T480" s="153"/>
      <c r="U480" s="159"/>
      <c r="V480" s="160"/>
      <c r="AB480" s="135"/>
    </row>
    <row r="481" spans="1:28" ht="20.100000000000001" customHeight="1">
      <c r="A481" s="213" t="str">
        <f t="shared" si="9"/>
        <v/>
      </c>
      <c r="B481" s="154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65"/>
      <c r="N481" s="166"/>
      <c r="P481" s="156"/>
      <c r="Q481" s="157"/>
      <c r="R481" s="158"/>
      <c r="S481" s="153"/>
      <c r="T481" s="153"/>
      <c r="U481" s="159"/>
      <c r="V481" s="160"/>
      <c r="AB481" s="135"/>
    </row>
    <row r="482" spans="1:28" ht="20.100000000000001" customHeight="1">
      <c r="A482" s="213" t="str">
        <f t="shared" si="9"/>
        <v/>
      </c>
      <c r="B482" s="154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65"/>
      <c r="N482" s="166"/>
      <c r="P482" s="156"/>
      <c r="Q482" s="157"/>
      <c r="R482" s="158"/>
      <c r="S482" s="153"/>
      <c r="T482" s="153"/>
      <c r="U482" s="159"/>
      <c r="V482" s="160"/>
      <c r="AB482" s="135"/>
    </row>
    <row r="483" spans="1:28" ht="20.100000000000001" customHeight="1">
      <c r="A483" s="213" t="str">
        <f t="shared" si="9"/>
        <v/>
      </c>
      <c r="B483" s="177"/>
      <c r="C483" s="178"/>
      <c r="D483" s="178"/>
      <c r="E483" s="178"/>
      <c r="F483" s="178"/>
      <c r="G483" s="178"/>
      <c r="H483" s="178"/>
      <c r="I483" s="178"/>
      <c r="J483" s="178"/>
      <c r="K483" s="153"/>
      <c r="L483" s="153"/>
      <c r="M483" s="165"/>
      <c r="N483" s="166"/>
      <c r="P483" s="156"/>
      <c r="Q483" s="157"/>
      <c r="R483" s="158"/>
      <c r="S483" s="153"/>
      <c r="T483" s="153"/>
      <c r="U483" s="159"/>
      <c r="V483" s="160"/>
      <c r="AB483" s="135"/>
    </row>
    <row r="484" spans="1:28" ht="20.100000000000001" customHeight="1">
      <c r="A484" s="213" t="str">
        <f t="shared" si="9"/>
        <v/>
      </c>
      <c r="B484" s="154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65"/>
      <c r="N484" s="166"/>
      <c r="P484" s="156"/>
      <c r="Q484" s="157"/>
      <c r="R484" s="158"/>
      <c r="S484" s="153"/>
      <c r="T484" s="153"/>
      <c r="U484" s="159"/>
      <c r="V484" s="160"/>
      <c r="AB484" s="135"/>
    </row>
    <row r="485" spans="1:28" ht="20.100000000000001" customHeight="1">
      <c r="A485" s="213" t="str">
        <f t="shared" si="9"/>
        <v/>
      </c>
      <c r="B485" s="154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65"/>
      <c r="N485" s="166"/>
      <c r="P485" s="156"/>
      <c r="Q485" s="157"/>
      <c r="R485" s="158"/>
      <c r="S485" s="153"/>
      <c r="T485" s="153"/>
      <c r="U485" s="159"/>
      <c r="V485" s="160"/>
      <c r="AB485" s="135"/>
    </row>
    <row r="486" spans="1:28" ht="20.100000000000001" customHeight="1">
      <c r="A486" s="213" t="str">
        <f t="shared" si="9"/>
        <v/>
      </c>
      <c r="B486" s="154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65"/>
      <c r="N486" s="166"/>
      <c r="P486" s="156"/>
      <c r="Q486" s="157"/>
      <c r="R486" s="158"/>
      <c r="S486" s="153"/>
      <c r="T486" s="153"/>
      <c r="U486" s="159"/>
      <c r="V486" s="160"/>
      <c r="AB486" s="135"/>
    </row>
    <row r="487" spans="1:28" ht="20.100000000000001" customHeight="1">
      <c r="A487" s="213" t="str">
        <f t="shared" si="9"/>
        <v/>
      </c>
      <c r="B487" s="177"/>
      <c r="C487" s="178"/>
      <c r="D487" s="178"/>
      <c r="E487" s="178"/>
      <c r="F487" s="178"/>
      <c r="G487" s="178"/>
      <c r="H487" s="178"/>
      <c r="I487" s="178"/>
      <c r="J487" s="178"/>
      <c r="K487" s="153"/>
      <c r="L487" s="153"/>
      <c r="M487" s="165"/>
      <c r="N487" s="166"/>
      <c r="P487" s="156"/>
      <c r="Q487" s="157"/>
      <c r="R487" s="158"/>
      <c r="S487" s="153"/>
      <c r="T487" s="153"/>
      <c r="U487" s="159"/>
      <c r="V487" s="160"/>
      <c r="AB487" s="135"/>
    </row>
    <row r="488" spans="1:28" ht="20.100000000000001" customHeight="1">
      <c r="A488" s="213" t="str">
        <f t="shared" si="9"/>
        <v/>
      </c>
      <c r="B488" s="154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65"/>
      <c r="N488" s="166"/>
      <c r="P488" s="156"/>
      <c r="Q488" s="157"/>
      <c r="R488" s="158"/>
      <c r="S488" s="153"/>
      <c r="T488" s="153"/>
      <c r="U488" s="159"/>
      <c r="V488" s="160"/>
      <c r="AB488" s="135"/>
    </row>
    <row r="489" spans="1:28" ht="20.100000000000001" customHeight="1">
      <c r="A489" s="213" t="str">
        <f t="shared" si="9"/>
        <v/>
      </c>
      <c r="B489" s="154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65"/>
      <c r="N489" s="166"/>
      <c r="P489" s="156"/>
      <c r="Q489" s="157"/>
      <c r="R489" s="158"/>
      <c r="S489" s="153"/>
      <c r="T489" s="153"/>
      <c r="U489" s="159"/>
      <c r="V489" s="160"/>
      <c r="AB489" s="135"/>
    </row>
    <row r="490" spans="1:28" ht="20.100000000000001" customHeight="1">
      <c r="A490" s="213" t="str">
        <f t="shared" si="9"/>
        <v/>
      </c>
      <c r="B490" s="154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65"/>
      <c r="N490" s="166"/>
      <c r="P490" s="156"/>
      <c r="Q490" s="157"/>
      <c r="R490" s="158"/>
      <c r="S490" s="153"/>
      <c r="T490" s="153"/>
      <c r="U490" s="159"/>
      <c r="V490" s="160"/>
      <c r="AB490" s="135"/>
    </row>
    <row r="491" spans="1:28" ht="20.100000000000001" customHeight="1">
      <c r="A491" s="213" t="str">
        <f t="shared" si="9"/>
        <v/>
      </c>
      <c r="B491" s="154"/>
      <c r="C491" s="153"/>
      <c r="D491" s="153"/>
      <c r="E491" s="153"/>
      <c r="F491" s="153"/>
      <c r="G491" s="153"/>
      <c r="H491" s="153"/>
      <c r="I491" s="153"/>
      <c r="J491" s="163"/>
      <c r="K491" s="153"/>
      <c r="L491" s="153"/>
      <c r="M491" s="165"/>
      <c r="N491" s="166"/>
      <c r="P491" s="156"/>
      <c r="Q491" s="157"/>
      <c r="R491" s="158"/>
      <c r="S491" s="153"/>
      <c r="T491" s="153"/>
      <c r="U491" s="159"/>
      <c r="V491" s="160"/>
      <c r="AB491" s="135"/>
    </row>
    <row r="492" spans="1:28" ht="20.100000000000001" customHeight="1">
      <c r="A492" s="213" t="str">
        <f t="shared" si="9"/>
        <v/>
      </c>
      <c r="B492" s="154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65"/>
      <c r="N492" s="166"/>
      <c r="P492" s="156"/>
      <c r="Q492" s="157"/>
      <c r="R492" s="158"/>
      <c r="S492" s="153"/>
      <c r="T492" s="153"/>
      <c r="U492" s="159"/>
      <c r="V492" s="160"/>
      <c r="AB492" s="135"/>
    </row>
    <row r="493" spans="1:28" ht="20.100000000000001" customHeight="1">
      <c r="A493" s="213" t="str">
        <f t="shared" si="9"/>
        <v/>
      </c>
      <c r="B493" s="154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65"/>
      <c r="N493" s="166"/>
      <c r="P493" s="156"/>
      <c r="Q493" s="157"/>
      <c r="R493" s="158"/>
      <c r="S493" s="153"/>
      <c r="T493" s="153"/>
      <c r="U493" s="159"/>
      <c r="V493" s="160"/>
      <c r="AB493" s="135"/>
    </row>
    <row r="494" spans="1:28" ht="20.100000000000001" customHeight="1">
      <c r="A494" s="213" t="str">
        <f t="shared" si="9"/>
        <v/>
      </c>
      <c r="B494" s="154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65"/>
      <c r="N494" s="166"/>
      <c r="P494" s="156"/>
      <c r="Q494" s="157"/>
      <c r="R494" s="158"/>
      <c r="S494" s="153"/>
      <c r="T494" s="153"/>
      <c r="U494" s="159"/>
      <c r="V494" s="160"/>
      <c r="AB494" s="135"/>
    </row>
    <row r="495" spans="1:28" ht="20.100000000000001" customHeight="1">
      <c r="A495" s="213" t="str">
        <f t="shared" si="9"/>
        <v/>
      </c>
      <c r="B495" s="154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65"/>
      <c r="N495" s="166"/>
      <c r="P495" s="156"/>
      <c r="Q495" s="157"/>
      <c r="R495" s="158"/>
      <c r="S495" s="153"/>
      <c r="T495" s="153"/>
      <c r="U495" s="159"/>
      <c r="V495" s="160"/>
      <c r="AB495" s="135"/>
    </row>
    <row r="496" spans="1:28" ht="20.100000000000001" customHeight="1">
      <c r="A496" s="213" t="str">
        <f t="shared" si="9"/>
        <v/>
      </c>
      <c r="B496" s="154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65"/>
      <c r="N496" s="166"/>
      <c r="P496" s="156"/>
      <c r="Q496" s="157"/>
      <c r="R496" s="158"/>
      <c r="S496" s="153"/>
      <c r="T496" s="153"/>
      <c r="U496" s="159"/>
      <c r="V496" s="160"/>
      <c r="AB496" s="135"/>
    </row>
    <row r="497" spans="1:28" ht="20.100000000000001" customHeight="1">
      <c r="A497" s="213" t="str">
        <f t="shared" si="9"/>
        <v/>
      </c>
      <c r="B497" s="154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65"/>
      <c r="N497" s="166"/>
      <c r="P497" s="156"/>
      <c r="Q497" s="157"/>
      <c r="R497" s="158"/>
      <c r="S497" s="153"/>
      <c r="T497" s="153"/>
      <c r="U497" s="159"/>
      <c r="V497" s="160"/>
      <c r="AB497" s="135"/>
    </row>
    <row r="498" spans="1:28" ht="20.100000000000001" customHeight="1">
      <c r="A498" s="213" t="str">
        <f t="shared" si="9"/>
        <v/>
      </c>
      <c r="B498" s="154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65"/>
      <c r="N498" s="166"/>
      <c r="P498" s="156"/>
      <c r="Q498" s="157"/>
      <c r="R498" s="158"/>
      <c r="S498" s="153"/>
      <c r="T498" s="153"/>
      <c r="U498" s="159"/>
      <c r="V498" s="160"/>
      <c r="AB498" s="135"/>
    </row>
    <row r="499" spans="1:28" ht="20.100000000000001" customHeight="1">
      <c r="A499" s="213" t="str">
        <f t="shared" si="9"/>
        <v/>
      </c>
      <c r="B499" s="154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65"/>
      <c r="N499" s="166"/>
      <c r="P499" s="156"/>
      <c r="Q499" s="157"/>
      <c r="R499" s="158"/>
      <c r="S499" s="153"/>
      <c r="T499" s="153"/>
      <c r="U499" s="159"/>
      <c r="V499" s="160"/>
      <c r="AB499" s="135"/>
    </row>
    <row r="500" spans="1:28" ht="20.100000000000001" customHeight="1">
      <c r="A500" s="213" t="str">
        <f t="shared" si="9"/>
        <v/>
      </c>
      <c r="B500" s="154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65"/>
      <c r="N500" s="166"/>
      <c r="P500" s="156"/>
      <c r="Q500" s="157"/>
      <c r="R500" s="158"/>
      <c r="S500" s="153"/>
      <c r="T500" s="153"/>
      <c r="U500" s="159"/>
      <c r="V500" s="160"/>
      <c r="AB500" s="135"/>
    </row>
    <row r="501" spans="1:28" ht="20.100000000000001" customHeight="1">
      <c r="A501" s="213" t="str">
        <f t="shared" si="9"/>
        <v/>
      </c>
      <c r="B501" s="154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65"/>
      <c r="N501" s="166"/>
      <c r="P501" s="156"/>
      <c r="Q501" s="157"/>
      <c r="R501" s="158"/>
      <c r="S501" s="153"/>
      <c r="T501" s="153"/>
      <c r="U501" s="159"/>
      <c r="V501" s="160"/>
      <c r="AB501" s="135"/>
    </row>
    <row r="502" spans="1:28" ht="20.100000000000001" customHeight="1">
      <c r="A502" s="213" t="str">
        <f t="shared" si="9"/>
        <v/>
      </c>
      <c r="B502" s="154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65"/>
      <c r="N502" s="166"/>
      <c r="P502" s="156"/>
      <c r="Q502" s="157"/>
      <c r="R502" s="158"/>
      <c r="S502" s="153"/>
      <c r="T502" s="153"/>
      <c r="U502" s="159"/>
      <c r="V502" s="160"/>
      <c r="AB502" s="135"/>
    </row>
    <row r="503" spans="1:28" ht="20.100000000000001" customHeight="1">
      <c r="A503" s="213" t="str">
        <f t="shared" si="9"/>
        <v/>
      </c>
      <c r="B503" s="154"/>
      <c r="C503" s="153"/>
      <c r="D503" s="153"/>
      <c r="E503" s="153"/>
      <c r="F503" s="153"/>
      <c r="G503" s="153"/>
      <c r="H503" s="153"/>
      <c r="I503" s="153"/>
      <c r="J503" s="168"/>
      <c r="K503" s="153"/>
      <c r="L503" s="153"/>
      <c r="M503" s="165"/>
      <c r="N503" s="166"/>
      <c r="P503" s="156"/>
      <c r="Q503" s="157"/>
      <c r="R503" s="158"/>
      <c r="S503" s="153"/>
      <c r="T503" s="153"/>
      <c r="U503" s="159"/>
      <c r="V503" s="160"/>
      <c r="AB503" s="135"/>
    </row>
    <row r="504" spans="1:28" ht="20.100000000000001" customHeight="1">
      <c r="A504" s="213" t="str">
        <f t="shared" si="9"/>
        <v/>
      </c>
      <c r="B504" s="154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65"/>
      <c r="N504" s="166"/>
      <c r="P504" s="156"/>
      <c r="Q504" s="157"/>
      <c r="R504" s="158"/>
      <c r="S504" s="153"/>
      <c r="T504" s="153"/>
      <c r="U504" s="159"/>
      <c r="V504" s="160"/>
      <c r="AB504" s="135"/>
    </row>
    <row r="505" spans="1:28" ht="20.100000000000001" customHeight="1">
      <c r="A505" s="213" t="str">
        <f t="shared" si="9"/>
        <v/>
      </c>
      <c r="B505" s="154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65"/>
      <c r="N505" s="166"/>
      <c r="P505" s="156"/>
      <c r="Q505" s="157"/>
      <c r="R505" s="158"/>
      <c r="S505" s="153"/>
      <c r="T505" s="153"/>
      <c r="U505" s="159"/>
      <c r="V505" s="160"/>
      <c r="AB505" s="135"/>
    </row>
    <row r="506" spans="1:28" ht="20.100000000000001" customHeight="1">
      <c r="A506" s="213" t="str">
        <f t="shared" si="9"/>
        <v/>
      </c>
      <c r="B506" s="154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65"/>
      <c r="N506" s="166"/>
      <c r="P506" s="156"/>
      <c r="Q506" s="157"/>
      <c r="R506" s="158"/>
      <c r="S506" s="153"/>
      <c r="T506" s="153"/>
      <c r="U506" s="159"/>
      <c r="V506" s="160"/>
      <c r="AB506" s="135"/>
    </row>
    <row r="507" spans="1:28" ht="20.100000000000001" customHeight="1">
      <c r="A507" s="213" t="str">
        <f t="shared" si="9"/>
        <v/>
      </c>
      <c r="B507" s="154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65"/>
      <c r="N507" s="166"/>
      <c r="P507" s="156"/>
      <c r="Q507" s="157"/>
      <c r="R507" s="158"/>
      <c r="S507" s="153"/>
      <c r="T507" s="153"/>
      <c r="U507" s="159"/>
      <c r="V507" s="160"/>
      <c r="AB507" s="135"/>
    </row>
    <row r="508" spans="1:28" ht="20.100000000000001" customHeight="1">
      <c r="A508" s="213" t="str">
        <f t="shared" si="9"/>
        <v/>
      </c>
      <c r="B508" s="154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65"/>
      <c r="N508" s="166"/>
      <c r="P508" s="156"/>
      <c r="Q508" s="157"/>
      <c r="R508" s="158"/>
      <c r="S508" s="153"/>
      <c r="T508" s="153"/>
      <c r="U508" s="159"/>
      <c r="V508" s="160"/>
      <c r="AB508" s="135"/>
    </row>
    <row r="509" spans="1:28" ht="20.100000000000001" customHeight="1">
      <c r="A509" s="213" t="str">
        <f t="shared" si="9"/>
        <v/>
      </c>
      <c r="B509" s="154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65"/>
      <c r="N509" s="166"/>
      <c r="P509" s="156"/>
      <c r="Q509" s="157"/>
      <c r="R509" s="158"/>
      <c r="S509" s="153"/>
      <c r="T509" s="153"/>
      <c r="U509" s="159"/>
      <c r="V509" s="160"/>
      <c r="AB509" s="135"/>
    </row>
    <row r="510" spans="1:28" ht="20.100000000000001" customHeight="1">
      <c r="A510" s="213" t="str">
        <f t="shared" si="9"/>
        <v/>
      </c>
      <c r="B510" s="154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65"/>
      <c r="N510" s="166"/>
      <c r="P510" s="156"/>
      <c r="Q510" s="157"/>
      <c r="R510" s="158"/>
      <c r="S510" s="153"/>
      <c r="T510" s="153"/>
      <c r="U510" s="159"/>
      <c r="V510" s="160"/>
      <c r="AB510" s="135"/>
    </row>
    <row r="511" spans="1:28" ht="20.100000000000001" customHeight="1">
      <c r="A511" s="213" t="str">
        <f t="shared" si="9"/>
        <v/>
      </c>
      <c r="B511" s="154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65"/>
      <c r="N511" s="166"/>
      <c r="P511" s="156"/>
      <c r="Q511" s="157"/>
      <c r="R511" s="158"/>
      <c r="S511" s="153"/>
      <c r="T511" s="153"/>
      <c r="U511" s="159"/>
      <c r="V511" s="160"/>
      <c r="AB511" s="135"/>
    </row>
    <row r="512" spans="1:28" ht="20.100000000000001" customHeight="1">
      <c r="A512" s="213" t="str">
        <f t="shared" si="9"/>
        <v/>
      </c>
      <c r="B512" s="154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65"/>
      <c r="N512" s="166"/>
      <c r="P512" s="156"/>
      <c r="Q512" s="157"/>
      <c r="R512" s="158"/>
      <c r="S512" s="153"/>
      <c r="T512" s="153"/>
      <c r="U512" s="159"/>
      <c r="V512" s="160"/>
      <c r="AB512" s="135"/>
    </row>
    <row r="513" spans="1:28" ht="20.100000000000001" customHeight="1">
      <c r="A513" s="213" t="str">
        <f t="shared" si="9"/>
        <v/>
      </c>
      <c r="B513" s="154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65"/>
      <c r="N513" s="166"/>
      <c r="P513" s="156"/>
      <c r="Q513" s="157"/>
      <c r="R513" s="158"/>
      <c r="S513" s="153"/>
      <c r="T513" s="153"/>
      <c r="U513" s="159"/>
      <c r="V513" s="160"/>
      <c r="AB513" s="135"/>
    </row>
    <row r="514" spans="1:28" ht="20.100000000000001" customHeight="1">
      <c r="A514" s="213" t="str">
        <f t="shared" si="9"/>
        <v/>
      </c>
      <c r="B514" s="154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65"/>
      <c r="N514" s="166"/>
      <c r="P514" s="156"/>
      <c r="Q514" s="157"/>
      <c r="R514" s="158"/>
      <c r="S514" s="153"/>
      <c r="T514" s="153"/>
      <c r="U514" s="159"/>
      <c r="V514" s="160"/>
      <c r="AB514" s="135"/>
    </row>
    <row r="515" spans="1:28" ht="20.100000000000001" customHeight="1">
      <c r="A515" s="213" t="str">
        <f t="shared" si="9"/>
        <v/>
      </c>
      <c r="B515" s="154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65"/>
      <c r="N515" s="166"/>
      <c r="P515" s="156"/>
      <c r="Q515" s="157"/>
      <c r="R515" s="158"/>
      <c r="S515" s="153"/>
      <c r="T515" s="153"/>
      <c r="U515" s="159"/>
      <c r="V515" s="160"/>
      <c r="AB515" s="135"/>
    </row>
    <row r="516" spans="1:28" ht="20.100000000000001" customHeight="1">
      <c r="A516" s="213" t="str">
        <f t="shared" ref="A516:A579" si="10">IF(K516="","",IF(B516="",A515,A515+1))</f>
        <v/>
      </c>
      <c r="B516" s="154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65"/>
      <c r="N516" s="166"/>
      <c r="P516" s="156"/>
      <c r="Q516" s="157"/>
      <c r="R516" s="158"/>
      <c r="S516" s="153"/>
      <c r="T516" s="153"/>
      <c r="U516" s="159"/>
      <c r="V516" s="160"/>
      <c r="AB516" s="135"/>
    </row>
    <row r="517" spans="1:28" ht="20.100000000000001" customHeight="1">
      <c r="A517" s="213" t="str">
        <f t="shared" si="10"/>
        <v/>
      </c>
      <c r="B517" s="154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65"/>
      <c r="N517" s="166"/>
      <c r="P517" s="156"/>
      <c r="Q517" s="157"/>
      <c r="R517" s="158"/>
      <c r="S517" s="153"/>
      <c r="T517" s="153"/>
      <c r="U517" s="159"/>
      <c r="V517" s="160"/>
      <c r="AB517" s="135"/>
    </row>
    <row r="518" spans="1:28" ht="20.100000000000001" customHeight="1">
      <c r="A518" s="213" t="str">
        <f t="shared" si="10"/>
        <v/>
      </c>
      <c r="B518" s="154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65"/>
      <c r="N518" s="166"/>
      <c r="P518" s="156"/>
      <c r="Q518" s="157"/>
      <c r="R518" s="158"/>
      <c r="S518" s="153"/>
      <c r="T518" s="153"/>
      <c r="U518" s="159"/>
      <c r="V518" s="160"/>
      <c r="AB518" s="135"/>
    </row>
    <row r="519" spans="1:28" ht="20.100000000000001" customHeight="1">
      <c r="A519" s="213" t="str">
        <f t="shared" si="10"/>
        <v/>
      </c>
      <c r="B519" s="154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65"/>
      <c r="N519" s="166"/>
      <c r="P519" s="156"/>
      <c r="Q519" s="157"/>
      <c r="R519" s="158"/>
      <c r="S519" s="153"/>
      <c r="T519" s="153"/>
      <c r="U519" s="159"/>
      <c r="V519" s="160"/>
      <c r="AB519" s="135"/>
    </row>
    <row r="520" spans="1:28" ht="20.100000000000001" customHeight="1">
      <c r="A520" s="213" t="str">
        <f t="shared" si="10"/>
        <v/>
      </c>
      <c r="B520" s="154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65"/>
      <c r="N520" s="166"/>
      <c r="P520" s="156"/>
      <c r="Q520" s="157"/>
      <c r="R520" s="158"/>
      <c r="S520" s="153"/>
      <c r="T520" s="153"/>
      <c r="U520" s="159"/>
      <c r="V520" s="160"/>
      <c r="AB520" s="135"/>
    </row>
    <row r="521" spans="1:28" ht="20.100000000000001" customHeight="1">
      <c r="A521" s="213" t="str">
        <f t="shared" si="10"/>
        <v/>
      </c>
      <c r="B521" s="154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65"/>
      <c r="N521" s="166"/>
      <c r="P521" s="156"/>
      <c r="Q521" s="157"/>
      <c r="R521" s="158"/>
      <c r="S521" s="153"/>
      <c r="T521" s="153"/>
      <c r="U521" s="159"/>
      <c r="V521" s="160"/>
      <c r="AB521" s="135"/>
    </row>
    <row r="522" spans="1:28" ht="20.100000000000001" customHeight="1">
      <c r="A522" s="213" t="str">
        <f t="shared" si="10"/>
        <v/>
      </c>
      <c r="B522" s="154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65"/>
      <c r="N522" s="166"/>
      <c r="P522" s="156"/>
      <c r="Q522" s="157"/>
      <c r="R522" s="158"/>
      <c r="S522" s="153"/>
      <c r="T522" s="153"/>
      <c r="U522" s="159"/>
      <c r="V522" s="160"/>
      <c r="AB522" s="135"/>
    </row>
    <row r="523" spans="1:28" ht="20.100000000000001" customHeight="1">
      <c r="A523" s="213" t="str">
        <f t="shared" si="10"/>
        <v/>
      </c>
      <c r="B523" s="154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65"/>
      <c r="N523" s="166"/>
      <c r="P523" s="156"/>
      <c r="Q523" s="157"/>
      <c r="R523" s="158"/>
      <c r="S523" s="153"/>
      <c r="T523" s="153"/>
      <c r="U523" s="159"/>
      <c r="V523" s="160"/>
      <c r="AB523" s="135"/>
    </row>
    <row r="524" spans="1:28" ht="20.100000000000001" customHeight="1">
      <c r="A524" s="213" t="str">
        <f t="shared" si="10"/>
        <v/>
      </c>
      <c r="B524" s="154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65"/>
      <c r="N524" s="166"/>
      <c r="P524" s="156"/>
      <c r="Q524" s="157"/>
      <c r="R524" s="158"/>
      <c r="S524" s="153"/>
      <c r="T524" s="153"/>
      <c r="U524" s="159"/>
      <c r="V524" s="160"/>
      <c r="AB524" s="135"/>
    </row>
    <row r="525" spans="1:28" ht="20.100000000000001" customHeight="1">
      <c r="A525" s="213" t="str">
        <f t="shared" si="10"/>
        <v/>
      </c>
      <c r="B525" s="154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65"/>
      <c r="N525" s="166"/>
      <c r="P525" s="156"/>
      <c r="Q525" s="157"/>
      <c r="R525" s="158"/>
      <c r="S525" s="153"/>
      <c r="T525" s="153"/>
      <c r="U525" s="159"/>
      <c r="V525" s="160"/>
      <c r="AB525" s="135"/>
    </row>
    <row r="526" spans="1:28" ht="20.100000000000001" customHeight="1">
      <c r="A526" s="213" t="str">
        <f t="shared" si="10"/>
        <v/>
      </c>
      <c r="B526" s="154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65"/>
      <c r="N526" s="166"/>
      <c r="P526" s="156"/>
      <c r="Q526" s="157"/>
      <c r="R526" s="158"/>
      <c r="S526" s="153"/>
      <c r="T526" s="153"/>
      <c r="U526" s="159"/>
      <c r="V526" s="160"/>
      <c r="AB526" s="135"/>
    </row>
    <row r="527" spans="1:28" ht="20.100000000000001" customHeight="1">
      <c r="A527" s="213" t="str">
        <f t="shared" si="10"/>
        <v/>
      </c>
      <c r="B527" s="154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65"/>
      <c r="N527" s="166"/>
      <c r="P527" s="156"/>
      <c r="Q527" s="157"/>
      <c r="R527" s="158"/>
      <c r="S527" s="153"/>
      <c r="T527" s="153"/>
      <c r="U527" s="159"/>
      <c r="V527" s="160"/>
      <c r="AB527" s="135"/>
    </row>
    <row r="528" spans="1:28" ht="20.100000000000001" customHeight="1">
      <c r="A528" s="213" t="str">
        <f t="shared" si="10"/>
        <v/>
      </c>
      <c r="B528" s="154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65"/>
      <c r="N528" s="166"/>
      <c r="P528" s="156"/>
      <c r="Q528" s="157"/>
      <c r="R528" s="158"/>
      <c r="S528" s="153"/>
      <c r="T528" s="153"/>
      <c r="U528" s="159"/>
      <c r="V528" s="160"/>
      <c r="AB528" s="135"/>
    </row>
    <row r="529" spans="1:28" ht="20.100000000000001" customHeight="1">
      <c r="A529" s="213" t="str">
        <f t="shared" si="10"/>
        <v/>
      </c>
      <c r="B529" s="154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65"/>
      <c r="N529" s="166"/>
      <c r="P529" s="156"/>
      <c r="Q529" s="157"/>
      <c r="R529" s="158"/>
      <c r="S529" s="153"/>
      <c r="T529" s="153"/>
      <c r="U529" s="159"/>
      <c r="V529" s="160"/>
      <c r="AB529" s="135"/>
    </row>
    <row r="530" spans="1:28" ht="20.100000000000001" customHeight="1">
      <c r="A530" s="213" t="str">
        <f t="shared" si="10"/>
        <v/>
      </c>
      <c r="B530" s="154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65"/>
      <c r="N530" s="166"/>
      <c r="P530" s="156"/>
      <c r="Q530" s="157"/>
      <c r="R530" s="158"/>
      <c r="S530" s="153"/>
      <c r="T530" s="153"/>
      <c r="U530" s="159"/>
      <c r="V530" s="160"/>
      <c r="AB530" s="135"/>
    </row>
    <row r="531" spans="1:28" ht="20.100000000000001" customHeight="1">
      <c r="A531" s="213" t="str">
        <f t="shared" si="10"/>
        <v/>
      </c>
      <c r="B531" s="154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65"/>
      <c r="N531" s="166"/>
      <c r="P531" s="156"/>
      <c r="Q531" s="157"/>
      <c r="R531" s="158"/>
      <c r="S531" s="153"/>
      <c r="T531" s="153"/>
      <c r="U531" s="159"/>
      <c r="V531" s="160"/>
      <c r="AB531" s="135"/>
    </row>
    <row r="532" spans="1:28" ht="20.100000000000001" customHeight="1">
      <c r="A532" s="213" t="str">
        <f t="shared" si="10"/>
        <v/>
      </c>
      <c r="B532" s="154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65"/>
      <c r="N532" s="166"/>
      <c r="P532" s="156"/>
      <c r="Q532" s="157"/>
      <c r="R532" s="158"/>
      <c r="S532" s="153"/>
      <c r="T532" s="153"/>
      <c r="U532" s="159"/>
      <c r="V532" s="160"/>
      <c r="AB532" s="135"/>
    </row>
    <row r="533" spans="1:28" ht="20.100000000000001" customHeight="1">
      <c r="A533" s="213" t="str">
        <f t="shared" si="10"/>
        <v/>
      </c>
      <c r="B533" s="154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65"/>
      <c r="N533" s="166"/>
      <c r="P533" s="156"/>
      <c r="Q533" s="157"/>
      <c r="R533" s="158"/>
      <c r="S533" s="153"/>
      <c r="T533" s="153"/>
      <c r="U533" s="159"/>
      <c r="V533" s="160"/>
      <c r="AB533" s="135"/>
    </row>
    <row r="534" spans="1:28" ht="20.100000000000001" customHeight="1">
      <c r="A534" s="213" t="str">
        <f t="shared" si="10"/>
        <v/>
      </c>
      <c r="B534" s="154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65"/>
      <c r="N534" s="166"/>
      <c r="P534" s="156"/>
      <c r="Q534" s="157"/>
      <c r="R534" s="158"/>
      <c r="S534" s="153"/>
      <c r="T534" s="153"/>
      <c r="U534" s="159"/>
      <c r="V534" s="160"/>
      <c r="AB534" s="135"/>
    </row>
    <row r="535" spans="1:28" ht="20.100000000000001" customHeight="1">
      <c r="A535" s="213" t="str">
        <f t="shared" si="10"/>
        <v/>
      </c>
      <c r="B535" s="154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65"/>
      <c r="N535" s="166"/>
      <c r="P535" s="156"/>
      <c r="Q535" s="157"/>
      <c r="R535" s="158"/>
      <c r="S535" s="153"/>
      <c r="T535" s="153"/>
      <c r="U535" s="159"/>
      <c r="V535" s="160"/>
      <c r="AB535" s="135"/>
    </row>
    <row r="536" spans="1:28" ht="20.100000000000001" customHeight="1">
      <c r="A536" s="213" t="str">
        <f t="shared" si="10"/>
        <v/>
      </c>
      <c r="B536" s="154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65"/>
      <c r="N536" s="166"/>
      <c r="P536" s="156"/>
      <c r="Q536" s="157"/>
      <c r="R536" s="158"/>
      <c r="S536" s="153"/>
      <c r="T536" s="153"/>
      <c r="U536" s="159"/>
      <c r="V536" s="160"/>
      <c r="AB536" s="135"/>
    </row>
    <row r="537" spans="1:28" ht="20.100000000000001" customHeight="1">
      <c r="A537" s="213" t="str">
        <f t="shared" si="10"/>
        <v/>
      </c>
      <c r="B537" s="154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65"/>
      <c r="N537" s="166"/>
      <c r="P537" s="156"/>
      <c r="Q537" s="157"/>
      <c r="R537" s="158"/>
      <c r="S537" s="153"/>
      <c r="T537" s="153"/>
      <c r="U537" s="159"/>
      <c r="V537" s="160"/>
      <c r="AB537" s="135"/>
    </row>
    <row r="538" spans="1:28" ht="20.100000000000001" customHeight="1">
      <c r="A538" s="213" t="str">
        <f t="shared" si="10"/>
        <v/>
      </c>
      <c r="B538" s="154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65"/>
      <c r="N538" s="166"/>
      <c r="P538" s="156"/>
      <c r="Q538" s="157"/>
      <c r="R538" s="158"/>
      <c r="S538" s="153"/>
      <c r="T538" s="153"/>
      <c r="U538" s="159"/>
      <c r="V538" s="160"/>
      <c r="AB538" s="135"/>
    </row>
    <row r="539" spans="1:28" ht="20.100000000000001" customHeight="1">
      <c r="A539" s="213" t="str">
        <f t="shared" si="10"/>
        <v/>
      </c>
      <c r="B539" s="154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65"/>
      <c r="N539" s="166"/>
      <c r="P539" s="156"/>
      <c r="Q539" s="157"/>
      <c r="R539" s="158"/>
      <c r="S539" s="153"/>
      <c r="T539" s="153"/>
      <c r="U539" s="159"/>
      <c r="V539" s="160"/>
      <c r="AB539" s="135"/>
    </row>
    <row r="540" spans="1:28" ht="20.100000000000001" customHeight="1">
      <c r="A540" s="213" t="str">
        <f t="shared" si="10"/>
        <v/>
      </c>
      <c r="B540" s="154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65"/>
      <c r="N540" s="166"/>
      <c r="P540" s="156"/>
      <c r="Q540" s="157"/>
      <c r="R540" s="158"/>
      <c r="S540" s="153"/>
      <c r="T540" s="153"/>
      <c r="U540" s="159"/>
      <c r="V540" s="160"/>
      <c r="AB540" s="135"/>
    </row>
    <row r="541" spans="1:28" ht="20.100000000000001" customHeight="1">
      <c r="A541" s="213" t="str">
        <f t="shared" si="10"/>
        <v/>
      </c>
      <c r="B541" s="154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65"/>
      <c r="N541" s="166"/>
      <c r="P541" s="156"/>
      <c r="Q541" s="157"/>
      <c r="R541" s="158"/>
      <c r="S541" s="153"/>
      <c r="T541" s="153"/>
      <c r="U541" s="159"/>
      <c r="V541" s="160"/>
      <c r="AB541" s="135"/>
    </row>
    <row r="542" spans="1:28" ht="20.100000000000001" customHeight="1">
      <c r="A542" s="213" t="str">
        <f t="shared" si="10"/>
        <v/>
      </c>
      <c r="B542" s="154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65"/>
      <c r="N542" s="166"/>
      <c r="P542" s="156"/>
      <c r="Q542" s="157"/>
      <c r="R542" s="158"/>
      <c r="S542" s="153"/>
      <c r="T542" s="153"/>
      <c r="U542" s="159"/>
      <c r="V542" s="160"/>
      <c r="AB542" s="135"/>
    </row>
    <row r="543" spans="1:28" ht="20.100000000000001" customHeight="1">
      <c r="A543" s="213" t="str">
        <f t="shared" si="10"/>
        <v/>
      </c>
      <c r="B543" s="154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65"/>
      <c r="N543" s="166"/>
      <c r="P543" s="156"/>
      <c r="Q543" s="157"/>
      <c r="R543" s="158"/>
      <c r="S543" s="153"/>
      <c r="T543" s="153"/>
      <c r="U543" s="159"/>
      <c r="V543" s="160"/>
      <c r="AB543" s="135"/>
    </row>
    <row r="544" spans="1:28" ht="20.100000000000001" customHeight="1">
      <c r="A544" s="213" t="str">
        <f t="shared" si="10"/>
        <v/>
      </c>
      <c r="B544" s="154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65"/>
      <c r="N544" s="166"/>
      <c r="P544" s="156"/>
      <c r="Q544" s="157"/>
      <c r="R544" s="158"/>
      <c r="S544" s="153"/>
      <c r="T544" s="153"/>
      <c r="U544" s="159"/>
      <c r="V544" s="160"/>
      <c r="AB544" s="135"/>
    </row>
    <row r="545" spans="1:28" ht="20.100000000000001" customHeight="1">
      <c r="A545" s="213" t="str">
        <f t="shared" si="10"/>
        <v/>
      </c>
      <c r="B545" s="154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65"/>
      <c r="N545" s="166"/>
      <c r="P545" s="156"/>
      <c r="Q545" s="157"/>
      <c r="R545" s="158"/>
      <c r="S545" s="153"/>
      <c r="T545" s="153"/>
      <c r="U545" s="159"/>
      <c r="V545" s="160"/>
      <c r="AB545" s="135"/>
    </row>
    <row r="546" spans="1:28" ht="20.100000000000001" customHeight="1">
      <c r="A546" s="213" t="str">
        <f t="shared" si="10"/>
        <v/>
      </c>
      <c r="B546" s="154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65"/>
      <c r="N546" s="166"/>
      <c r="P546" s="156"/>
      <c r="Q546" s="157"/>
      <c r="R546" s="158"/>
      <c r="S546" s="153"/>
      <c r="T546" s="153"/>
      <c r="U546" s="159"/>
      <c r="V546" s="160"/>
      <c r="AB546" s="135"/>
    </row>
    <row r="547" spans="1:28" ht="20.100000000000001" customHeight="1">
      <c r="A547" s="213" t="str">
        <f t="shared" si="10"/>
        <v/>
      </c>
      <c r="B547" s="154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65"/>
      <c r="N547" s="166"/>
      <c r="P547" s="156"/>
      <c r="Q547" s="157"/>
      <c r="R547" s="158"/>
      <c r="S547" s="153"/>
      <c r="T547" s="153"/>
      <c r="U547" s="159"/>
      <c r="V547" s="160"/>
      <c r="AB547" s="135"/>
    </row>
    <row r="548" spans="1:28" ht="20.100000000000001" customHeight="1">
      <c r="A548" s="213" t="str">
        <f t="shared" si="10"/>
        <v/>
      </c>
      <c r="B548" s="154"/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65"/>
      <c r="N548" s="166"/>
      <c r="P548" s="156"/>
      <c r="Q548" s="157"/>
      <c r="R548" s="158"/>
      <c r="S548" s="153"/>
      <c r="T548" s="153"/>
      <c r="U548" s="159"/>
      <c r="V548" s="160"/>
      <c r="AB548" s="135"/>
    </row>
    <row r="549" spans="1:28" ht="20.100000000000001" customHeight="1">
      <c r="A549" s="213" t="str">
        <f t="shared" si="10"/>
        <v/>
      </c>
      <c r="B549" s="154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65"/>
      <c r="N549" s="166"/>
      <c r="P549" s="156"/>
      <c r="Q549" s="157"/>
      <c r="R549" s="158"/>
      <c r="S549" s="153"/>
      <c r="T549" s="153"/>
      <c r="U549" s="159"/>
      <c r="V549" s="160"/>
      <c r="AB549" s="135"/>
    </row>
    <row r="550" spans="1:28" ht="20.100000000000001" customHeight="1">
      <c r="A550" s="213" t="str">
        <f t="shared" si="10"/>
        <v/>
      </c>
      <c r="B550" s="154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65"/>
      <c r="N550" s="166"/>
      <c r="P550" s="156"/>
      <c r="Q550" s="157"/>
      <c r="R550" s="158"/>
      <c r="S550" s="153"/>
      <c r="T550" s="153"/>
      <c r="U550" s="159"/>
      <c r="V550" s="160"/>
      <c r="AB550" s="135"/>
    </row>
    <row r="551" spans="1:28" ht="20.100000000000001" customHeight="1">
      <c r="A551" s="213" t="str">
        <f t="shared" si="10"/>
        <v/>
      </c>
      <c r="B551" s="154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65"/>
      <c r="N551" s="166"/>
      <c r="P551" s="156"/>
      <c r="Q551" s="157"/>
      <c r="R551" s="158"/>
      <c r="S551" s="153"/>
      <c r="T551" s="153"/>
      <c r="U551" s="159"/>
      <c r="V551" s="160"/>
      <c r="AB551" s="135"/>
    </row>
    <row r="552" spans="1:28" ht="20.100000000000001" customHeight="1">
      <c r="A552" s="213" t="str">
        <f t="shared" si="10"/>
        <v/>
      </c>
      <c r="B552" s="154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65"/>
      <c r="N552" s="166"/>
      <c r="P552" s="156"/>
      <c r="Q552" s="157"/>
      <c r="R552" s="158"/>
      <c r="S552" s="153"/>
      <c r="T552" s="153"/>
      <c r="U552" s="159"/>
      <c r="V552" s="160"/>
      <c r="AB552" s="135"/>
    </row>
    <row r="553" spans="1:28" ht="20.100000000000001" customHeight="1">
      <c r="A553" s="213" t="str">
        <f t="shared" si="10"/>
        <v/>
      </c>
      <c r="B553" s="154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65"/>
      <c r="N553" s="166"/>
      <c r="P553" s="156"/>
      <c r="Q553" s="157"/>
      <c r="R553" s="158"/>
      <c r="S553" s="153"/>
      <c r="T553" s="153"/>
      <c r="U553" s="159"/>
      <c r="V553" s="160"/>
      <c r="AB553" s="135"/>
    </row>
    <row r="554" spans="1:28" ht="20.100000000000001" customHeight="1">
      <c r="A554" s="213" t="str">
        <f t="shared" si="10"/>
        <v/>
      </c>
      <c r="B554" s="154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65"/>
      <c r="N554" s="166"/>
      <c r="P554" s="156"/>
      <c r="Q554" s="157"/>
      <c r="R554" s="158"/>
      <c r="S554" s="153"/>
      <c r="T554" s="153"/>
      <c r="U554" s="159"/>
      <c r="V554" s="160"/>
      <c r="AB554" s="135"/>
    </row>
    <row r="555" spans="1:28" ht="20.100000000000001" customHeight="1">
      <c r="A555" s="213" t="str">
        <f t="shared" si="10"/>
        <v/>
      </c>
      <c r="B555" s="154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65"/>
      <c r="N555" s="166"/>
      <c r="P555" s="156"/>
      <c r="Q555" s="157"/>
      <c r="R555" s="158"/>
      <c r="S555" s="153"/>
      <c r="T555" s="153"/>
      <c r="U555" s="159"/>
      <c r="V555" s="160"/>
      <c r="AB555" s="135"/>
    </row>
    <row r="556" spans="1:28" ht="20.100000000000001" customHeight="1">
      <c r="A556" s="213" t="str">
        <f t="shared" si="10"/>
        <v/>
      </c>
      <c r="B556" s="154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65"/>
      <c r="N556" s="166"/>
      <c r="P556" s="156"/>
      <c r="Q556" s="157"/>
      <c r="R556" s="158"/>
      <c r="S556" s="153"/>
      <c r="T556" s="153"/>
      <c r="U556" s="159"/>
      <c r="V556" s="160"/>
      <c r="AB556" s="135"/>
    </row>
    <row r="557" spans="1:28" ht="20.100000000000001" customHeight="1">
      <c r="A557" s="213" t="str">
        <f t="shared" si="10"/>
        <v/>
      </c>
      <c r="B557" s="154"/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65"/>
      <c r="N557" s="166"/>
      <c r="P557" s="156"/>
      <c r="Q557" s="157"/>
      <c r="R557" s="158"/>
      <c r="S557" s="153"/>
      <c r="T557" s="153"/>
      <c r="U557" s="159"/>
      <c r="V557" s="160"/>
      <c r="AB557" s="135"/>
    </row>
    <row r="558" spans="1:28" ht="20.100000000000001" customHeight="1">
      <c r="A558" s="213" t="str">
        <f t="shared" si="10"/>
        <v/>
      </c>
      <c r="B558" s="154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65"/>
      <c r="N558" s="166"/>
      <c r="P558" s="156"/>
      <c r="Q558" s="157"/>
      <c r="R558" s="158"/>
      <c r="S558" s="153"/>
      <c r="T558" s="153"/>
      <c r="U558" s="159"/>
      <c r="V558" s="160"/>
      <c r="AB558" s="135"/>
    </row>
    <row r="559" spans="1:28" ht="20.100000000000001" customHeight="1">
      <c r="A559" s="213" t="str">
        <f t="shared" si="10"/>
        <v/>
      </c>
      <c r="B559" s="154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65"/>
      <c r="N559" s="166"/>
      <c r="P559" s="156"/>
      <c r="Q559" s="157"/>
      <c r="R559" s="158"/>
      <c r="S559" s="153"/>
      <c r="T559" s="153"/>
      <c r="U559" s="159"/>
      <c r="V559" s="160"/>
      <c r="AB559" s="135"/>
    </row>
    <row r="560" spans="1:28" ht="20.100000000000001" customHeight="1">
      <c r="A560" s="213" t="str">
        <f t="shared" si="10"/>
        <v/>
      </c>
      <c r="B560" s="154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65"/>
      <c r="N560" s="166"/>
      <c r="P560" s="156"/>
      <c r="Q560" s="157"/>
      <c r="R560" s="158"/>
      <c r="S560" s="153"/>
      <c r="T560" s="153"/>
      <c r="U560" s="159"/>
      <c r="V560" s="160"/>
      <c r="AB560" s="135"/>
    </row>
    <row r="561" spans="1:28" ht="20.100000000000001" customHeight="1">
      <c r="A561" s="213" t="str">
        <f t="shared" si="10"/>
        <v/>
      </c>
      <c r="B561" s="154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65"/>
      <c r="N561" s="166"/>
      <c r="P561" s="156"/>
      <c r="Q561" s="157"/>
      <c r="R561" s="158"/>
      <c r="S561" s="153"/>
      <c r="T561" s="153"/>
      <c r="U561" s="159"/>
      <c r="V561" s="160"/>
      <c r="AB561" s="135"/>
    </row>
    <row r="562" spans="1:28" ht="20.100000000000001" customHeight="1">
      <c r="A562" s="213" t="str">
        <f t="shared" si="10"/>
        <v/>
      </c>
      <c r="B562" s="154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65"/>
      <c r="N562" s="166"/>
      <c r="P562" s="156"/>
      <c r="Q562" s="157"/>
      <c r="R562" s="158"/>
      <c r="S562" s="153"/>
      <c r="T562" s="153"/>
      <c r="U562" s="159"/>
      <c r="V562" s="160"/>
      <c r="AB562" s="135"/>
    </row>
    <row r="563" spans="1:28" ht="20.100000000000001" customHeight="1">
      <c r="A563" s="213" t="str">
        <f t="shared" si="10"/>
        <v/>
      </c>
      <c r="B563" s="154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65"/>
      <c r="N563" s="166"/>
      <c r="P563" s="156"/>
      <c r="Q563" s="157"/>
      <c r="R563" s="158"/>
      <c r="S563" s="153"/>
      <c r="T563" s="153"/>
      <c r="U563" s="159"/>
      <c r="V563" s="160"/>
      <c r="AB563" s="135"/>
    </row>
    <row r="564" spans="1:28" ht="20.100000000000001" customHeight="1">
      <c r="A564" s="213" t="str">
        <f t="shared" si="10"/>
        <v/>
      </c>
      <c r="B564" s="154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65"/>
      <c r="N564" s="166"/>
      <c r="P564" s="156"/>
      <c r="Q564" s="157"/>
      <c r="R564" s="158"/>
      <c r="S564" s="153"/>
      <c r="T564" s="153"/>
      <c r="U564" s="159"/>
      <c r="V564" s="160"/>
      <c r="AB564" s="135"/>
    </row>
    <row r="565" spans="1:28" ht="20.100000000000001" customHeight="1">
      <c r="A565" s="213" t="str">
        <f t="shared" si="10"/>
        <v/>
      </c>
      <c r="B565" s="154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65"/>
      <c r="N565" s="166"/>
      <c r="P565" s="156"/>
      <c r="Q565" s="157"/>
      <c r="R565" s="158"/>
      <c r="S565" s="153"/>
      <c r="T565" s="153"/>
      <c r="U565" s="159"/>
      <c r="V565" s="160"/>
      <c r="AB565" s="135"/>
    </row>
    <row r="566" spans="1:28" ht="20.100000000000001" customHeight="1">
      <c r="A566" s="213" t="str">
        <f t="shared" si="10"/>
        <v/>
      </c>
      <c r="B566" s="154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65"/>
      <c r="N566" s="166"/>
      <c r="P566" s="156"/>
      <c r="Q566" s="157"/>
      <c r="R566" s="169"/>
      <c r="S566" s="153"/>
      <c r="T566" s="153"/>
      <c r="U566" s="159"/>
      <c r="V566" s="160"/>
      <c r="AB566" s="135"/>
    </row>
    <row r="567" spans="1:28" ht="20.100000000000001" customHeight="1">
      <c r="A567" s="213" t="str">
        <f t="shared" si="10"/>
        <v/>
      </c>
      <c r="B567" s="154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65"/>
      <c r="N567" s="166"/>
      <c r="P567" s="156"/>
      <c r="Q567" s="157"/>
      <c r="R567" s="158"/>
      <c r="S567" s="153"/>
      <c r="T567" s="153"/>
      <c r="U567" s="159"/>
      <c r="V567" s="160"/>
      <c r="AB567" s="135"/>
    </row>
    <row r="568" spans="1:28" ht="20.100000000000001" customHeight="1">
      <c r="A568" s="213" t="str">
        <f t="shared" si="10"/>
        <v/>
      </c>
      <c r="B568" s="154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65"/>
      <c r="N568" s="166"/>
      <c r="P568" s="156"/>
      <c r="Q568" s="157"/>
      <c r="R568" s="158"/>
      <c r="S568" s="153"/>
      <c r="T568" s="153"/>
      <c r="U568" s="159"/>
      <c r="V568" s="160"/>
      <c r="AB568" s="135"/>
    </row>
    <row r="569" spans="1:28" ht="20.100000000000001" customHeight="1">
      <c r="A569" s="213" t="str">
        <f t="shared" si="10"/>
        <v/>
      </c>
      <c r="B569" s="154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65"/>
      <c r="N569" s="166"/>
      <c r="P569" s="156"/>
      <c r="Q569" s="157"/>
      <c r="R569" s="158"/>
      <c r="S569" s="153"/>
      <c r="T569" s="153"/>
      <c r="U569" s="159"/>
      <c r="V569" s="160"/>
      <c r="AB569" s="135"/>
    </row>
    <row r="570" spans="1:28" ht="20.100000000000001" customHeight="1">
      <c r="A570" s="213" t="str">
        <f t="shared" si="10"/>
        <v/>
      </c>
      <c r="B570" s="154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65"/>
      <c r="N570" s="166"/>
      <c r="P570" s="156"/>
      <c r="Q570" s="157"/>
      <c r="R570" s="158"/>
      <c r="S570" s="153"/>
      <c r="T570" s="153"/>
      <c r="U570" s="159"/>
      <c r="V570" s="160"/>
      <c r="AB570" s="135"/>
    </row>
    <row r="571" spans="1:28" ht="20.100000000000001" customHeight="1">
      <c r="A571" s="213" t="str">
        <f t="shared" si="10"/>
        <v/>
      </c>
      <c r="B571" s="154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65"/>
      <c r="N571" s="166"/>
      <c r="P571" s="156"/>
      <c r="Q571" s="157"/>
      <c r="R571" s="158"/>
      <c r="S571" s="153"/>
      <c r="T571" s="153"/>
      <c r="U571" s="159"/>
      <c r="V571" s="160"/>
      <c r="AB571" s="135"/>
    </row>
    <row r="572" spans="1:28" ht="20.100000000000001" customHeight="1">
      <c r="A572" s="213" t="str">
        <f t="shared" si="10"/>
        <v/>
      </c>
      <c r="B572" s="154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65"/>
      <c r="N572" s="166"/>
      <c r="P572" s="156"/>
      <c r="Q572" s="157"/>
      <c r="R572" s="158"/>
      <c r="S572" s="153"/>
      <c r="T572" s="153"/>
      <c r="U572" s="159"/>
      <c r="V572" s="160"/>
      <c r="AB572" s="135"/>
    </row>
    <row r="573" spans="1:28" ht="20.100000000000001" customHeight="1">
      <c r="A573" s="213" t="str">
        <f t="shared" si="10"/>
        <v/>
      </c>
      <c r="B573" s="154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65"/>
      <c r="N573" s="166"/>
      <c r="P573" s="156"/>
      <c r="Q573" s="157"/>
      <c r="R573" s="158"/>
      <c r="S573" s="153"/>
      <c r="T573" s="153"/>
      <c r="U573" s="159"/>
      <c r="V573" s="160"/>
      <c r="AB573" s="135"/>
    </row>
    <row r="574" spans="1:28" ht="20.100000000000001" customHeight="1">
      <c r="A574" s="213" t="str">
        <f t="shared" si="10"/>
        <v/>
      </c>
      <c r="B574" s="154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65"/>
      <c r="N574" s="166"/>
      <c r="P574" s="156"/>
      <c r="Q574" s="157"/>
      <c r="R574" s="158"/>
      <c r="S574" s="153"/>
      <c r="T574" s="153"/>
      <c r="U574" s="159"/>
      <c r="V574" s="160"/>
      <c r="AB574" s="135"/>
    </row>
    <row r="575" spans="1:28" ht="20.100000000000001" customHeight="1">
      <c r="A575" s="213" t="str">
        <f t="shared" si="10"/>
        <v/>
      </c>
      <c r="B575" s="154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65"/>
      <c r="N575" s="166"/>
      <c r="P575" s="156"/>
      <c r="Q575" s="157"/>
      <c r="R575" s="158"/>
      <c r="S575" s="153"/>
      <c r="T575" s="153"/>
      <c r="U575" s="159"/>
      <c r="V575" s="160"/>
      <c r="AB575" s="135"/>
    </row>
    <row r="576" spans="1:28" ht="20.100000000000001" customHeight="1">
      <c r="A576" s="213" t="str">
        <f t="shared" si="10"/>
        <v/>
      </c>
      <c r="B576" s="154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65"/>
      <c r="N576" s="166"/>
      <c r="P576" s="156"/>
      <c r="Q576" s="157"/>
      <c r="R576" s="158"/>
      <c r="S576" s="153"/>
      <c r="T576" s="153"/>
      <c r="U576" s="159"/>
      <c r="V576" s="160"/>
      <c r="AB576" s="135"/>
    </row>
    <row r="577" spans="1:28" ht="20.100000000000001" customHeight="1">
      <c r="A577" s="213" t="str">
        <f t="shared" si="10"/>
        <v/>
      </c>
      <c r="B577" s="154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65"/>
      <c r="N577" s="166"/>
      <c r="P577" s="156"/>
      <c r="Q577" s="157"/>
      <c r="R577" s="158"/>
      <c r="S577" s="153"/>
      <c r="T577" s="153"/>
      <c r="U577" s="159"/>
      <c r="V577" s="160"/>
      <c r="AB577" s="135"/>
    </row>
    <row r="578" spans="1:28" ht="20.100000000000001" customHeight="1">
      <c r="A578" s="213" t="str">
        <f t="shared" si="10"/>
        <v/>
      </c>
      <c r="B578" s="154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65"/>
      <c r="N578" s="166"/>
      <c r="P578" s="156"/>
      <c r="Q578" s="157"/>
      <c r="R578" s="158"/>
      <c r="S578" s="153"/>
      <c r="T578" s="153"/>
      <c r="U578" s="159"/>
      <c r="V578" s="160"/>
      <c r="AB578" s="135"/>
    </row>
    <row r="579" spans="1:28" ht="20.100000000000001" customHeight="1">
      <c r="A579" s="213" t="str">
        <f t="shared" si="10"/>
        <v/>
      </c>
      <c r="B579" s="154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65"/>
      <c r="N579" s="166"/>
      <c r="P579" s="156"/>
      <c r="Q579" s="157"/>
      <c r="R579" s="158"/>
      <c r="S579" s="153"/>
      <c r="T579" s="153"/>
      <c r="U579" s="159"/>
      <c r="V579" s="160"/>
      <c r="AB579" s="135"/>
    </row>
    <row r="580" spans="1:28" ht="20.100000000000001" customHeight="1">
      <c r="A580" s="213" t="str">
        <f t="shared" ref="A580:A643" si="11">IF(K580="","",IF(B580="",A579,A579+1))</f>
        <v/>
      </c>
      <c r="B580" s="154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65"/>
      <c r="N580" s="166"/>
      <c r="P580" s="156"/>
      <c r="Q580" s="157"/>
      <c r="R580" s="158"/>
      <c r="S580" s="153"/>
      <c r="T580" s="153"/>
      <c r="U580" s="159"/>
      <c r="V580" s="160"/>
      <c r="AB580" s="135"/>
    </row>
    <row r="581" spans="1:28" ht="20.100000000000001" customHeight="1">
      <c r="A581" s="213" t="str">
        <f t="shared" si="11"/>
        <v/>
      </c>
      <c r="B581" s="154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65"/>
      <c r="N581" s="166"/>
      <c r="P581" s="156"/>
      <c r="Q581" s="157"/>
      <c r="R581" s="158"/>
      <c r="S581" s="153"/>
      <c r="T581" s="153"/>
      <c r="U581" s="159"/>
      <c r="V581" s="160"/>
      <c r="AB581" s="135"/>
    </row>
    <row r="582" spans="1:28" ht="20.100000000000001" customHeight="1">
      <c r="A582" s="213" t="str">
        <f t="shared" si="11"/>
        <v/>
      </c>
      <c r="B582" s="154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65"/>
      <c r="N582" s="166"/>
      <c r="P582" s="156"/>
      <c r="Q582" s="157"/>
      <c r="R582" s="158"/>
      <c r="S582" s="153"/>
      <c r="T582" s="153"/>
      <c r="U582" s="159"/>
      <c r="V582" s="160"/>
      <c r="AB582" s="135"/>
    </row>
    <row r="583" spans="1:28" ht="20.100000000000001" customHeight="1">
      <c r="A583" s="213" t="str">
        <f t="shared" si="11"/>
        <v/>
      </c>
      <c r="B583" s="154"/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65"/>
      <c r="N583" s="166"/>
      <c r="P583" s="156"/>
      <c r="Q583" s="157"/>
      <c r="R583" s="158"/>
      <c r="S583" s="153"/>
      <c r="T583" s="153"/>
      <c r="U583" s="159"/>
      <c r="V583" s="160"/>
      <c r="AB583" s="135"/>
    </row>
    <row r="584" spans="1:28" ht="20.100000000000001" customHeight="1">
      <c r="A584" s="213" t="str">
        <f t="shared" si="11"/>
        <v/>
      </c>
      <c r="B584" s="154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65"/>
      <c r="N584" s="166"/>
      <c r="P584" s="156"/>
      <c r="Q584" s="157"/>
      <c r="R584" s="158"/>
      <c r="S584" s="153"/>
      <c r="T584" s="153"/>
      <c r="U584" s="159"/>
      <c r="V584" s="160"/>
      <c r="AB584" s="135"/>
    </row>
    <row r="585" spans="1:28" ht="20.100000000000001" customHeight="1">
      <c r="A585" s="213" t="str">
        <f t="shared" si="11"/>
        <v/>
      </c>
      <c r="B585" s="154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65"/>
      <c r="N585" s="166"/>
      <c r="P585" s="156"/>
      <c r="Q585" s="157"/>
      <c r="R585" s="158"/>
      <c r="S585" s="153"/>
      <c r="T585" s="153"/>
      <c r="U585" s="159"/>
      <c r="V585" s="160"/>
      <c r="AB585" s="135"/>
    </row>
    <row r="586" spans="1:28" ht="20.100000000000001" customHeight="1">
      <c r="A586" s="213" t="str">
        <f t="shared" si="11"/>
        <v/>
      </c>
      <c r="B586" s="154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65"/>
      <c r="N586" s="166"/>
      <c r="P586" s="156"/>
      <c r="Q586" s="157"/>
      <c r="R586" s="158"/>
      <c r="S586" s="153"/>
      <c r="T586" s="153"/>
      <c r="U586" s="159"/>
      <c r="V586" s="160"/>
      <c r="AB586" s="135"/>
    </row>
    <row r="587" spans="1:28" ht="20.100000000000001" customHeight="1">
      <c r="A587" s="213" t="str">
        <f t="shared" si="11"/>
        <v/>
      </c>
      <c r="B587" s="154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65"/>
      <c r="N587" s="166"/>
      <c r="P587" s="156"/>
      <c r="Q587" s="157"/>
      <c r="R587" s="158"/>
      <c r="S587" s="153"/>
      <c r="T587" s="153"/>
      <c r="U587" s="159"/>
      <c r="V587" s="160"/>
      <c r="AB587" s="135"/>
    </row>
    <row r="588" spans="1:28" ht="20.100000000000001" customHeight="1">
      <c r="A588" s="213" t="str">
        <f t="shared" si="11"/>
        <v/>
      </c>
      <c r="B588" s="154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65"/>
      <c r="N588" s="166"/>
      <c r="P588" s="156"/>
      <c r="Q588" s="157"/>
      <c r="R588" s="158"/>
      <c r="S588" s="153"/>
      <c r="T588" s="153"/>
      <c r="U588" s="159"/>
      <c r="V588" s="160"/>
      <c r="AB588" s="135"/>
    </row>
    <row r="589" spans="1:28" ht="20.100000000000001" customHeight="1">
      <c r="A589" s="213" t="str">
        <f t="shared" si="11"/>
        <v/>
      </c>
      <c r="B589" s="154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65"/>
      <c r="N589" s="166"/>
      <c r="P589" s="156"/>
      <c r="Q589" s="157"/>
      <c r="R589" s="158"/>
      <c r="S589" s="153"/>
      <c r="T589" s="153"/>
      <c r="U589" s="159"/>
      <c r="V589" s="160"/>
      <c r="AB589" s="135"/>
    </row>
    <row r="590" spans="1:28" ht="20.100000000000001" customHeight="1">
      <c r="A590" s="213" t="str">
        <f t="shared" si="11"/>
        <v/>
      </c>
      <c r="B590" s="154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65"/>
      <c r="N590" s="166"/>
      <c r="P590" s="156"/>
      <c r="Q590" s="157"/>
      <c r="R590" s="158"/>
      <c r="S590" s="153"/>
      <c r="T590" s="153"/>
      <c r="U590" s="159"/>
      <c r="V590" s="160"/>
      <c r="AB590" s="135"/>
    </row>
    <row r="591" spans="1:28" ht="20.100000000000001" customHeight="1">
      <c r="A591" s="213" t="str">
        <f t="shared" si="11"/>
        <v/>
      </c>
      <c r="B591" s="154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65"/>
      <c r="N591" s="166"/>
      <c r="P591" s="156"/>
      <c r="Q591" s="157"/>
      <c r="R591" s="158"/>
      <c r="S591" s="153"/>
      <c r="T591" s="153"/>
      <c r="U591" s="159"/>
      <c r="V591" s="160"/>
      <c r="AB591" s="135"/>
    </row>
    <row r="592" spans="1:28" ht="20.100000000000001" customHeight="1">
      <c r="A592" s="213" t="str">
        <f t="shared" si="11"/>
        <v/>
      </c>
      <c r="B592" s="154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65"/>
      <c r="N592" s="166"/>
      <c r="P592" s="156"/>
      <c r="Q592" s="157"/>
      <c r="R592" s="158"/>
      <c r="S592" s="153"/>
      <c r="T592" s="153"/>
      <c r="U592" s="159"/>
      <c r="V592" s="160"/>
      <c r="AB592" s="135"/>
    </row>
    <row r="593" spans="1:28" ht="20.100000000000001" customHeight="1">
      <c r="A593" s="213" t="str">
        <f t="shared" si="11"/>
        <v/>
      </c>
      <c r="B593" s="154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65"/>
      <c r="N593" s="166"/>
      <c r="P593" s="156"/>
      <c r="Q593" s="157"/>
      <c r="R593" s="158"/>
      <c r="S593" s="153"/>
      <c r="T593" s="153"/>
      <c r="U593" s="171"/>
      <c r="V593" s="159"/>
      <c r="AB593" s="135"/>
    </row>
    <row r="594" spans="1:28" ht="20.100000000000001" customHeight="1">
      <c r="A594" s="213" t="str">
        <f t="shared" si="11"/>
        <v/>
      </c>
      <c r="B594" s="154"/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65"/>
      <c r="N594" s="166"/>
      <c r="P594" s="156"/>
      <c r="Q594" s="157"/>
      <c r="R594" s="158"/>
      <c r="S594" s="153"/>
      <c r="T594" s="153"/>
      <c r="U594" s="159"/>
      <c r="V594" s="160"/>
      <c r="AB594" s="135"/>
    </row>
    <row r="595" spans="1:28" ht="20.100000000000001" customHeight="1">
      <c r="A595" s="213" t="str">
        <f t="shared" si="11"/>
        <v/>
      </c>
      <c r="B595" s="161"/>
      <c r="C595" s="153"/>
      <c r="D595" s="153"/>
      <c r="E595" s="153"/>
      <c r="F595" s="153"/>
      <c r="G595" s="153"/>
      <c r="H595" s="153"/>
      <c r="I595" s="153"/>
      <c r="J595" s="153"/>
      <c r="K595" s="162"/>
      <c r="L595" s="162"/>
      <c r="M595" s="165"/>
      <c r="N595" s="166"/>
      <c r="O595" s="173"/>
      <c r="P595" s="156"/>
      <c r="Q595" s="157"/>
      <c r="R595" s="158"/>
      <c r="S595" s="153"/>
      <c r="T595" s="153"/>
      <c r="U595" s="159"/>
      <c r="V595" s="160"/>
      <c r="AB595" s="135"/>
    </row>
    <row r="596" spans="1:28" ht="20.100000000000001" customHeight="1">
      <c r="A596" s="213" t="str">
        <f t="shared" si="11"/>
        <v/>
      </c>
      <c r="B596" s="154"/>
      <c r="C596" s="153"/>
      <c r="D596" s="153"/>
      <c r="E596" s="153"/>
      <c r="F596" s="153"/>
      <c r="G596" s="153"/>
      <c r="H596" s="153"/>
      <c r="I596" s="153"/>
      <c r="J596" s="153"/>
      <c r="K596" s="162"/>
      <c r="L596" s="162"/>
      <c r="M596" s="165"/>
      <c r="N596" s="166"/>
      <c r="O596" s="173"/>
      <c r="P596" s="156"/>
      <c r="Q596" s="157"/>
      <c r="R596" s="158"/>
      <c r="S596" s="153"/>
      <c r="T596" s="153"/>
      <c r="U596" s="159"/>
      <c r="V596" s="160"/>
      <c r="AB596" s="135"/>
    </row>
    <row r="597" spans="1:28" ht="20.100000000000001" customHeight="1">
      <c r="A597" s="213" t="str">
        <f t="shared" si="11"/>
        <v/>
      </c>
      <c r="B597" s="154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65"/>
      <c r="N597" s="166"/>
      <c r="P597" s="156"/>
      <c r="Q597" s="157"/>
      <c r="R597" s="158"/>
      <c r="S597" s="153"/>
      <c r="T597" s="153"/>
      <c r="U597" s="159"/>
      <c r="V597" s="160"/>
      <c r="AB597" s="135"/>
    </row>
    <row r="598" spans="1:28" ht="20.100000000000001" customHeight="1">
      <c r="A598" s="213" t="str">
        <f t="shared" si="11"/>
        <v/>
      </c>
      <c r="B598" s="154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65"/>
      <c r="N598" s="166"/>
      <c r="P598" s="156"/>
      <c r="Q598" s="157"/>
      <c r="R598" s="158"/>
      <c r="S598" s="153"/>
      <c r="T598" s="153"/>
      <c r="U598" s="159"/>
      <c r="V598" s="160"/>
      <c r="AB598" s="135"/>
    </row>
    <row r="599" spans="1:28" ht="20.100000000000001" customHeight="1">
      <c r="A599" s="213" t="str">
        <f t="shared" si="11"/>
        <v/>
      </c>
      <c r="B599" s="154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65"/>
      <c r="N599" s="166"/>
      <c r="P599" s="156"/>
      <c r="Q599" s="157"/>
      <c r="R599" s="158"/>
      <c r="S599" s="153"/>
      <c r="T599" s="153"/>
      <c r="U599" s="159"/>
      <c r="V599" s="160"/>
      <c r="AB599" s="135"/>
    </row>
    <row r="600" spans="1:28" ht="20.100000000000001" customHeight="1">
      <c r="A600" s="213" t="str">
        <f t="shared" si="11"/>
        <v/>
      </c>
      <c r="B600" s="154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65"/>
      <c r="N600" s="166"/>
      <c r="P600" s="156"/>
      <c r="Q600" s="157"/>
      <c r="R600" s="158"/>
      <c r="S600" s="153"/>
      <c r="T600" s="153"/>
      <c r="U600" s="159"/>
      <c r="V600" s="160"/>
      <c r="AB600" s="135"/>
    </row>
    <row r="601" spans="1:28" ht="20.100000000000001" customHeight="1">
      <c r="A601" s="213" t="str">
        <f t="shared" si="11"/>
        <v/>
      </c>
      <c r="B601" s="154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65"/>
      <c r="N601" s="166"/>
      <c r="P601" s="156"/>
      <c r="Q601" s="157"/>
      <c r="R601" s="158"/>
      <c r="S601" s="153"/>
      <c r="T601" s="153"/>
      <c r="U601" s="159"/>
      <c r="V601" s="160"/>
      <c r="AB601" s="135"/>
    </row>
    <row r="602" spans="1:28" ht="20.100000000000001" customHeight="1">
      <c r="A602" s="213" t="str">
        <f t="shared" si="11"/>
        <v/>
      </c>
      <c r="B602" s="154"/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65"/>
      <c r="N602" s="166"/>
      <c r="P602" s="156"/>
      <c r="Q602" s="157"/>
      <c r="R602" s="158"/>
      <c r="S602" s="153"/>
      <c r="T602" s="153"/>
      <c r="U602" s="159"/>
      <c r="V602" s="160"/>
      <c r="AB602" s="135"/>
    </row>
    <row r="603" spans="1:28" ht="20.100000000000001" customHeight="1">
      <c r="A603" s="213" t="str">
        <f t="shared" si="11"/>
        <v/>
      </c>
      <c r="B603" s="154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65"/>
      <c r="N603" s="166"/>
      <c r="P603" s="156"/>
      <c r="Q603" s="157"/>
      <c r="R603" s="158"/>
      <c r="S603" s="153"/>
      <c r="T603" s="153"/>
      <c r="U603" s="159"/>
      <c r="V603" s="160"/>
      <c r="AB603" s="135"/>
    </row>
    <row r="604" spans="1:28" ht="20.100000000000001" customHeight="1">
      <c r="A604" s="213" t="str">
        <f t="shared" si="11"/>
        <v/>
      </c>
      <c r="B604" s="154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65"/>
      <c r="N604" s="166"/>
      <c r="P604" s="156"/>
      <c r="Q604" s="157"/>
      <c r="R604" s="158"/>
      <c r="S604" s="153"/>
      <c r="T604" s="153"/>
      <c r="U604" s="159"/>
      <c r="V604" s="160"/>
      <c r="AB604" s="135"/>
    </row>
    <row r="605" spans="1:28" ht="20.100000000000001" customHeight="1">
      <c r="A605" s="213" t="str">
        <f t="shared" si="11"/>
        <v/>
      </c>
      <c r="B605" s="154"/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65"/>
      <c r="N605" s="166"/>
      <c r="P605" s="156"/>
      <c r="Q605" s="157"/>
      <c r="R605" s="158"/>
      <c r="S605" s="153"/>
      <c r="T605" s="153"/>
      <c r="U605" s="159"/>
      <c r="V605" s="160"/>
      <c r="AB605" s="135"/>
    </row>
    <row r="606" spans="1:28" ht="20.100000000000001" customHeight="1">
      <c r="A606" s="213" t="str">
        <f t="shared" si="11"/>
        <v/>
      </c>
      <c r="B606" s="154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65"/>
      <c r="N606" s="166"/>
      <c r="P606" s="156"/>
      <c r="Q606" s="157"/>
      <c r="R606" s="158"/>
      <c r="S606" s="153"/>
      <c r="T606" s="153"/>
      <c r="U606" s="159"/>
      <c r="V606" s="160"/>
      <c r="AB606" s="135"/>
    </row>
    <row r="607" spans="1:28" ht="20.100000000000001" customHeight="1">
      <c r="A607" s="213" t="str">
        <f t="shared" si="11"/>
        <v/>
      </c>
      <c r="B607" s="154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65"/>
      <c r="N607" s="166"/>
      <c r="P607" s="156"/>
      <c r="Q607" s="157"/>
      <c r="R607" s="158"/>
      <c r="S607" s="153"/>
      <c r="T607" s="153"/>
      <c r="U607" s="159"/>
      <c r="V607" s="160"/>
      <c r="AB607" s="135"/>
    </row>
    <row r="608" spans="1:28" ht="20.100000000000001" customHeight="1">
      <c r="A608" s="213" t="str">
        <f t="shared" si="11"/>
        <v/>
      </c>
      <c r="B608" s="154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65"/>
      <c r="N608" s="166"/>
      <c r="P608" s="156"/>
      <c r="Q608" s="157"/>
      <c r="R608" s="158"/>
      <c r="S608" s="153"/>
      <c r="T608" s="153"/>
      <c r="U608" s="159"/>
      <c r="V608" s="160"/>
      <c r="AB608" s="135"/>
    </row>
    <row r="609" spans="1:28" ht="20.100000000000001" customHeight="1">
      <c r="A609" s="213" t="str">
        <f t="shared" si="11"/>
        <v/>
      </c>
      <c r="B609" s="154"/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65"/>
      <c r="N609" s="166"/>
      <c r="P609" s="156"/>
      <c r="Q609" s="157"/>
      <c r="R609" s="158"/>
      <c r="S609" s="153"/>
      <c r="T609" s="153"/>
      <c r="U609" s="159"/>
      <c r="V609" s="160"/>
      <c r="AB609" s="135"/>
    </row>
    <row r="610" spans="1:28" ht="20.100000000000001" customHeight="1">
      <c r="A610" s="213" t="str">
        <f t="shared" si="11"/>
        <v/>
      </c>
      <c r="B610" s="154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65"/>
      <c r="N610" s="166"/>
      <c r="P610" s="156"/>
      <c r="Q610" s="157"/>
      <c r="R610" s="158"/>
      <c r="S610" s="153"/>
      <c r="T610" s="153"/>
      <c r="U610" s="159"/>
      <c r="V610" s="160"/>
      <c r="AB610" s="135"/>
    </row>
    <row r="611" spans="1:28" ht="20.100000000000001" customHeight="1">
      <c r="A611" s="213" t="str">
        <f t="shared" si="11"/>
        <v/>
      </c>
      <c r="B611" s="154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65"/>
      <c r="N611" s="166"/>
      <c r="P611" s="156"/>
      <c r="Q611" s="157"/>
      <c r="R611" s="158"/>
      <c r="S611" s="153"/>
      <c r="T611" s="153"/>
      <c r="U611" s="159"/>
      <c r="V611" s="160"/>
      <c r="AB611" s="135"/>
    </row>
    <row r="612" spans="1:28" ht="20.100000000000001" customHeight="1">
      <c r="A612" s="213" t="str">
        <f t="shared" si="11"/>
        <v/>
      </c>
      <c r="B612" s="154"/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65"/>
      <c r="N612" s="166"/>
      <c r="P612" s="156"/>
      <c r="Q612" s="157"/>
      <c r="R612" s="158"/>
      <c r="S612" s="153"/>
      <c r="T612" s="153"/>
      <c r="U612" s="159"/>
      <c r="V612" s="160"/>
      <c r="AB612" s="135"/>
    </row>
    <row r="613" spans="1:28" ht="20.100000000000001" customHeight="1">
      <c r="A613" s="213" t="str">
        <f t="shared" si="11"/>
        <v/>
      </c>
      <c r="B613" s="154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65"/>
      <c r="N613" s="166"/>
      <c r="P613" s="156"/>
      <c r="Q613" s="157"/>
      <c r="R613" s="158"/>
      <c r="S613" s="153"/>
      <c r="T613" s="153"/>
      <c r="U613" s="159"/>
      <c r="V613" s="160"/>
      <c r="AB613" s="135"/>
    </row>
    <row r="614" spans="1:28" ht="20.100000000000001" customHeight="1">
      <c r="A614" s="213" t="str">
        <f t="shared" si="11"/>
        <v/>
      </c>
      <c r="B614" s="154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65"/>
      <c r="N614" s="166"/>
      <c r="P614" s="156"/>
      <c r="Q614" s="157"/>
      <c r="R614" s="158"/>
      <c r="S614" s="153"/>
      <c r="T614" s="153"/>
      <c r="U614" s="159"/>
      <c r="V614" s="160"/>
      <c r="AB614" s="135"/>
    </row>
    <row r="615" spans="1:28" ht="20.100000000000001" customHeight="1">
      <c r="A615" s="213" t="str">
        <f t="shared" si="11"/>
        <v/>
      </c>
      <c r="B615" s="154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65"/>
      <c r="N615" s="166"/>
      <c r="P615" s="156"/>
      <c r="Q615" s="157"/>
      <c r="R615" s="158"/>
      <c r="S615" s="153"/>
      <c r="T615" s="153"/>
      <c r="U615" s="159"/>
      <c r="V615" s="160"/>
      <c r="AB615" s="135"/>
    </row>
    <row r="616" spans="1:28" ht="20.100000000000001" customHeight="1">
      <c r="A616" s="213" t="str">
        <f t="shared" si="11"/>
        <v/>
      </c>
      <c r="B616" s="154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65"/>
      <c r="N616" s="166"/>
      <c r="P616" s="156"/>
      <c r="Q616" s="157"/>
      <c r="R616" s="158"/>
      <c r="S616" s="153"/>
      <c r="T616" s="153"/>
      <c r="U616" s="159"/>
      <c r="V616" s="160"/>
      <c r="AB616" s="135"/>
    </row>
    <row r="617" spans="1:28" ht="20.100000000000001" customHeight="1">
      <c r="A617" s="213" t="str">
        <f t="shared" si="11"/>
        <v/>
      </c>
      <c r="B617" s="154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65"/>
      <c r="N617" s="166"/>
      <c r="P617" s="156"/>
      <c r="Q617" s="157"/>
      <c r="R617" s="158"/>
      <c r="S617" s="153"/>
      <c r="T617" s="153"/>
      <c r="U617" s="159"/>
      <c r="V617" s="160"/>
      <c r="AB617" s="135"/>
    </row>
    <row r="618" spans="1:28" ht="20.100000000000001" customHeight="1">
      <c r="A618" s="213" t="str">
        <f t="shared" si="11"/>
        <v/>
      </c>
      <c r="B618" s="154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65"/>
      <c r="N618" s="166"/>
      <c r="P618" s="156"/>
      <c r="Q618" s="157"/>
      <c r="R618" s="158"/>
      <c r="S618" s="153"/>
      <c r="T618" s="153"/>
      <c r="U618" s="159"/>
      <c r="V618" s="160"/>
      <c r="AB618" s="135"/>
    </row>
    <row r="619" spans="1:28" ht="20.100000000000001" customHeight="1">
      <c r="A619" s="213" t="str">
        <f t="shared" si="11"/>
        <v/>
      </c>
      <c r="B619" s="154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65"/>
      <c r="N619" s="166"/>
      <c r="P619" s="156"/>
      <c r="Q619" s="157"/>
      <c r="R619" s="158"/>
      <c r="S619" s="153"/>
      <c r="T619" s="153"/>
      <c r="U619" s="159"/>
      <c r="V619" s="160"/>
      <c r="AB619" s="135"/>
    </row>
    <row r="620" spans="1:28" ht="20.100000000000001" customHeight="1">
      <c r="A620" s="213" t="str">
        <f t="shared" si="11"/>
        <v/>
      </c>
      <c r="B620" s="154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65"/>
      <c r="N620" s="166"/>
      <c r="P620" s="156"/>
      <c r="Q620" s="157"/>
      <c r="R620" s="158"/>
      <c r="S620" s="153"/>
      <c r="T620" s="153"/>
      <c r="U620" s="159"/>
      <c r="V620" s="160"/>
      <c r="AB620" s="135"/>
    </row>
    <row r="621" spans="1:28" ht="20.100000000000001" customHeight="1">
      <c r="A621" s="213" t="str">
        <f t="shared" si="11"/>
        <v/>
      </c>
      <c r="B621" s="154"/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65"/>
      <c r="N621" s="166"/>
      <c r="P621" s="156"/>
      <c r="Q621" s="157"/>
      <c r="R621" s="158"/>
      <c r="S621" s="153"/>
      <c r="T621" s="153"/>
      <c r="U621" s="159"/>
      <c r="V621" s="160"/>
      <c r="AB621" s="135"/>
    </row>
    <row r="622" spans="1:28" ht="20.100000000000001" customHeight="1">
      <c r="A622" s="213" t="str">
        <f t="shared" si="11"/>
        <v/>
      </c>
      <c r="B622" s="154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65"/>
      <c r="N622" s="166"/>
      <c r="P622" s="156"/>
      <c r="Q622" s="157"/>
      <c r="R622" s="158"/>
      <c r="S622" s="153"/>
      <c r="T622" s="153"/>
      <c r="U622" s="159"/>
      <c r="V622" s="160"/>
      <c r="AB622" s="135"/>
    </row>
    <row r="623" spans="1:28" ht="20.100000000000001" customHeight="1">
      <c r="A623" s="213" t="str">
        <f t="shared" si="11"/>
        <v/>
      </c>
      <c r="B623" s="154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65"/>
      <c r="N623" s="166"/>
      <c r="P623" s="156"/>
      <c r="Q623" s="157"/>
      <c r="R623" s="158"/>
      <c r="S623" s="153"/>
      <c r="T623" s="153"/>
      <c r="U623" s="159"/>
      <c r="V623" s="160"/>
      <c r="AB623" s="135"/>
    </row>
    <row r="624" spans="1:28" ht="20.100000000000001" customHeight="1">
      <c r="A624" s="213" t="str">
        <f t="shared" si="11"/>
        <v/>
      </c>
      <c r="B624" s="154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65"/>
      <c r="N624" s="166"/>
      <c r="P624" s="156"/>
      <c r="Q624" s="157"/>
      <c r="R624" s="158"/>
      <c r="S624" s="153"/>
      <c r="T624" s="153"/>
      <c r="U624" s="159"/>
      <c r="V624" s="160"/>
      <c r="AB624" s="135"/>
    </row>
    <row r="625" spans="1:28" ht="20.100000000000001" customHeight="1">
      <c r="A625" s="213" t="str">
        <f t="shared" si="11"/>
        <v/>
      </c>
      <c r="B625" s="154"/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65"/>
      <c r="N625" s="166"/>
      <c r="P625" s="156"/>
      <c r="Q625" s="157"/>
      <c r="R625" s="158"/>
      <c r="S625" s="153"/>
      <c r="T625" s="153"/>
      <c r="U625" s="159"/>
      <c r="V625" s="160"/>
      <c r="AB625" s="135"/>
    </row>
    <row r="626" spans="1:28" ht="20.100000000000001" customHeight="1">
      <c r="A626" s="213" t="str">
        <f t="shared" si="11"/>
        <v/>
      </c>
      <c r="B626" s="154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65"/>
      <c r="N626" s="166"/>
      <c r="P626" s="156"/>
      <c r="Q626" s="157"/>
      <c r="R626" s="158"/>
      <c r="S626" s="153"/>
      <c r="T626" s="153"/>
      <c r="U626" s="159"/>
      <c r="V626" s="160"/>
      <c r="AB626" s="135"/>
    </row>
    <row r="627" spans="1:28" ht="20.100000000000001" customHeight="1">
      <c r="A627" s="213" t="str">
        <f t="shared" si="11"/>
        <v/>
      </c>
      <c r="B627" s="154"/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65"/>
      <c r="N627" s="166"/>
      <c r="P627" s="156"/>
      <c r="Q627" s="157"/>
      <c r="R627" s="158"/>
      <c r="S627" s="153"/>
      <c r="T627" s="153"/>
      <c r="U627" s="159"/>
      <c r="V627" s="160"/>
      <c r="AB627" s="135"/>
    </row>
    <row r="628" spans="1:28" ht="20.100000000000001" customHeight="1">
      <c r="A628" s="213" t="str">
        <f t="shared" si="11"/>
        <v/>
      </c>
      <c r="B628" s="154"/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65"/>
      <c r="N628" s="166"/>
      <c r="P628" s="156"/>
      <c r="Q628" s="157"/>
      <c r="R628" s="158"/>
      <c r="S628" s="153"/>
      <c r="T628" s="153"/>
      <c r="U628" s="159"/>
      <c r="V628" s="160"/>
      <c r="AB628" s="135"/>
    </row>
    <row r="629" spans="1:28" ht="20.100000000000001" customHeight="1">
      <c r="A629" s="213" t="str">
        <f t="shared" si="11"/>
        <v/>
      </c>
      <c r="B629" s="154"/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65"/>
      <c r="N629" s="166"/>
      <c r="P629" s="156"/>
      <c r="Q629" s="157"/>
      <c r="R629" s="158"/>
      <c r="S629" s="153"/>
      <c r="T629" s="153"/>
      <c r="U629" s="159"/>
      <c r="V629" s="160"/>
      <c r="AB629" s="135"/>
    </row>
    <row r="630" spans="1:28" ht="20.100000000000001" customHeight="1">
      <c r="A630" s="213" t="str">
        <f t="shared" si="11"/>
        <v/>
      </c>
      <c r="B630" s="154"/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65"/>
      <c r="N630" s="166"/>
      <c r="P630" s="156"/>
      <c r="Q630" s="157"/>
      <c r="R630" s="158"/>
      <c r="S630" s="153"/>
      <c r="T630" s="153"/>
      <c r="U630" s="159"/>
      <c r="V630" s="160"/>
      <c r="AB630" s="135"/>
    </row>
    <row r="631" spans="1:28" ht="20.100000000000001" customHeight="1">
      <c r="A631" s="213" t="str">
        <f t="shared" si="11"/>
        <v/>
      </c>
      <c r="B631" s="154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65"/>
      <c r="N631" s="166"/>
      <c r="P631" s="156"/>
      <c r="Q631" s="157"/>
      <c r="R631" s="158"/>
      <c r="S631" s="153"/>
      <c r="T631" s="153"/>
      <c r="U631" s="159"/>
      <c r="V631" s="160"/>
      <c r="AB631" s="135"/>
    </row>
    <row r="632" spans="1:28" ht="20.100000000000001" customHeight="1">
      <c r="A632" s="213" t="str">
        <f t="shared" si="11"/>
        <v/>
      </c>
      <c r="B632" s="154"/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65"/>
      <c r="N632" s="166"/>
      <c r="P632" s="156"/>
      <c r="Q632" s="157"/>
      <c r="R632" s="158"/>
      <c r="S632" s="153"/>
      <c r="T632" s="153"/>
      <c r="U632" s="159"/>
      <c r="V632" s="160"/>
      <c r="AB632" s="135"/>
    </row>
    <row r="633" spans="1:28" ht="20.100000000000001" customHeight="1">
      <c r="A633" s="213" t="str">
        <f t="shared" si="11"/>
        <v/>
      </c>
      <c r="B633" s="154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65"/>
      <c r="N633" s="166"/>
      <c r="P633" s="156"/>
      <c r="Q633" s="157"/>
      <c r="R633" s="158"/>
      <c r="S633" s="153"/>
      <c r="T633" s="153"/>
      <c r="U633" s="159"/>
      <c r="V633" s="160"/>
      <c r="AB633" s="135"/>
    </row>
    <row r="634" spans="1:28" ht="20.100000000000001" customHeight="1">
      <c r="A634" s="213" t="str">
        <f t="shared" si="11"/>
        <v/>
      </c>
      <c r="B634" s="154"/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65"/>
      <c r="N634" s="166"/>
      <c r="P634" s="156"/>
      <c r="Q634" s="157"/>
      <c r="R634" s="158"/>
      <c r="S634" s="153"/>
      <c r="T634" s="153"/>
      <c r="U634" s="159"/>
      <c r="V634" s="160"/>
      <c r="AB634" s="135"/>
    </row>
    <row r="635" spans="1:28" ht="20.100000000000001" customHeight="1">
      <c r="A635" s="213" t="str">
        <f t="shared" si="11"/>
        <v/>
      </c>
      <c r="B635" s="154"/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65"/>
      <c r="N635" s="166"/>
      <c r="P635" s="156"/>
      <c r="Q635" s="157"/>
      <c r="R635" s="158"/>
      <c r="S635" s="153"/>
      <c r="T635" s="153"/>
      <c r="U635" s="159"/>
      <c r="V635" s="160"/>
      <c r="AB635" s="135"/>
    </row>
    <row r="636" spans="1:28" ht="20.100000000000001" customHeight="1">
      <c r="A636" s="213" t="str">
        <f t="shared" si="11"/>
        <v/>
      </c>
      <c r="B636" s="154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65"/>
      <c r="N636" s="166"/>
      <c r="P636" s="156"/>
      <c r="Q636" s="157"/>
      <c r="R636" s="158"/>
      <c r="S636" s="153"/>
      <c r="T636" s="153"/>
      <c r="U636" s="159"/>
      <c r="V636" s="160"/>
      <c r="AB636" s="135"/>
    </row>
    <row r="637" spans="1:28" ht="20.100000000000001" customHeight="1">
      <c r="A637" s="213" t="str">
        <f t="shared" si="11"/>
        <v/>
      </c>
      <c r="B637" s="154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65"/>
      <c r="N637" s="166"/>
      <c r="P637" s="156"/>
      <c r="Q637" s="157"/>
      <c r="R637" s="158"/>
      <c r="S637" s="153"/>
      <c r="T637" s="153"/>
      <c r="U637" s="159"/>
      <c r="V637" s="160"/>
      <c r="AB637" s="135"/>
    </row>
    <row r="638" spans="1:28" ht="20.100000000000001" customHeight="1">
      <c r="A638" s="213" t="str">
        <f t="shared" si="11"/>
        <v/>
      </c>
      <c r="B638" s="154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65"/>
      <c r="N638" s="166"/>
      <c r="P638" s="156"/>
      <c r="Q638" s="157"/>
      <c r="R638" s="158"/>
      <c r="S638" s="153"/>
      <c r="T638" s="153"/>
      <c r="U638" s="159"/>
      <c r="V638" s="160"/>
      <c r="AB638" s="135"/>
    </row>
    <row r="639" spans="1:28" ht="20.100000000000001" customHeight="1">
      <c r="A639" s="213" t="str">
        <f t="shared" si="11"/>
        <v/>
      </c>
      <c r="B639" s="154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65"/>
      <c r="N639" s="166"/>
      <c r="P639" s="156"/>
      <c r="Q639" s="157"/>
      <c r="R639" s="158"/>
      <c r="S639" s="153"/>
      <c r="T639" s="153"/>
      <c r="U639" s="159"/>
      <c r="V639" s="160"/>
      <c r="AB639" s="135"/>
    </row>
    <row r="640" spans="1:28" ht="20.100000000000001" customHeight="1">
      <c r="A640" s="213" t="str">
        <f t="shared" si="11"/>
        <v/>
      </c>
      <c r="B640" s="154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65"/>
      <c r="N640" s="166"/>
      <c r="P640" s="156"/>
      <c r="Q640" s="157"/>
      <c r="R640" s="158"/>
      <c r="S640" s="153"/>
      <c r="T640" s="153"/>
      <c r="U640" s="159"/>
      <c r="V640" s="160"/>
      <c r="AB640" s="135"/>
    </row>
    <row r="641" spans="1:28" ht="20.100000000000001" customHeight="1">
      <c r="A641" s="213" t="str">
        <f t="shared" si="11"/>
        <v/>
      </c>
      <c r="B641" s="154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65"/>
      <c r="N641" s="166"/>
      <c r="P641" s="156"/>
      <c r="Q641" s="157"/>
      <c r="R641" s="158"/>
      <c r="S641" s="153"/>
      <c r="T641" s="153"/>
      <c r="U641" s="159"/>
      <c r="V641" s="160"/>
      <c r="AB641" s="135"/>
    </row>
    <row r="642" spans="1:28" ht="20.100000000000001" customHeight="1">
      <c r="A642" s="213" t="str">
        <f t="shared" si="11"/>
        <v/>
      </c>
      <c r="B642" s="154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65"/>
      <c r="N642" s="166"/>
      <c r="P642" s="156"/>
      <c r="Q642" s="157"/>
      <c r="R642" s="158"/>
      <c r="S642" s="153"/>
      <c r="T642" s="153"/>
      <c r="U642" s="159"/>
      <c r="V642" s="160"/>
      <c r="AB642" s="135"/>
    </row>
    <row r="643" spans="1:28" ht="20.100000000000001" customHeight="1">
      <c r="A643" s="213" t="str">
        <f t="shared" si="11"/>
        <v/>
      </c>
      <c r="B643" s="154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165"/>
      <c r="N643" s="166"/>
      <c r="P643" s="156"/>
      <c r="Q643" s="157"/>
      <c r="R643" s="158"/>
      <c r="S643" s="153"/>
      <c r="T643" s="153"/>
      <c r="U643" s="159"/>
      <c r="V643" s="160"/>
      <c r="AB643" s="135"/>
    </row>
    <row r="644" spans="1:28" ht="20.100000000000001" customHeight="1">
      <c r="A644" s="213" t="str">
        <f t="shared" ref="A644:A707" si="12">IF(K644="","",IF(B644="",A643,A643+1))</f>
        <v/>
      </c>
      <c r="B644" s="154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165"/>
      <c r="N644" s="166"/>
      <c r="P644" s="156"/>
      <c r="Q644" s="157"/>
      <c r="R644" s="158"/>
      <c r="S644" s="153"/>
      <c r="T644" s="153"/>
      <c r="U644" s="159"/>
      <c r="V644" s="160"/>
      <c r="AB644" s="135"/>
    </row>
    <row r="645" spans="1:28" ht="20.100000000000001" customHeight="1">
      <c r="A645" s="213" t="str">
        <f t="shared" si="12"/>
        <v/>
      </c>
      <c r="B645" s="154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65"/>
      <c r="N645" s="166"/>
      <c r="P645" s="156"/>
      <c r="Q645" s="157"/>
      <c r="R645" s="158"/>
      <c r="S645" s="153"/>
      <c r="T645" s="153"/>
      <c r="U645" s="159"/>
      <c r="V645" s="160"/>
      <c r="AB645" s="135"/>
    </row>
    <row r="646" spans="1:28" ht="20.100000000000001" customHeight="1">
      <c r="A646" s="213" t="str">
        <f t="shared" si="12"/>
        <v/>
      </c>
      <c r="B646" s="154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165"/>
      <c r="N646" s="166"/>
      <c r="P646" s="156"/>
      <c r="Q646" s="157"/>
      <c r="R646" s="158"/>
      <c r="S646" s="153"/>
      <c r="T646" s="153"/>
      <c r="U646" s="159"/>
      <c r="V646" s="160"/>
      <c r="AB646" s="135"/>
    </row>
    <row r="647" spans="1:28" ht="20.100000000000001" customHeight="1">
      <c r="A647" s="213" t="str">
        <f t="shared" si="12"/>
        <v/>
      </c>
      <c r="B647" s="154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165"/>
      <c r="N647" s="166"/>
      <c r="P647" s="156"/>
      <c r="Q647" s="157"/>
      <c r="R647" s="158"/>
      <c r="S647" s="153"/>
      <c r="T647" s="153"/>
      <c r="U647" s="159"/>
      <c r="V647" s="160"/>
      <c r="AB647" s="135"/>
    </row>
    <row r="648" spans="1:28" ht="20.100000000000001" customHeight="1">
      <c r="A648" s="213" t="str">
        <f t="shared" si="12"/>
        <v/>
      </c>
      <c r="B648" s="154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65"/>
      <c r="N648" s="166"/>
      <c r="P648" s="156"/>
      <c r="Q648" s="157"/>
      <c r="R648" s="158"/>
      <c r="S648" s="153"/>
      <c r="T648" s="153"/>
      <c r="U648" s="159"/>
      <c r="V648" s="160"/>
      <c r="AB648" s="135"/>
    </row>
    <row r="649" spans="1:28" ht="20.100000000000001" customHeight="1">
      <c r="A649" s="213" t="str">
        <f t="shared" si="12"/>
        <v/>
      </c>
      <c r="B649" s="154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165"/>
      <c r="N649" s="166"/>
      <c r="P649" s="156"/>
      <c r="Q649" s="157"/>
      <c r="R649" s="158"/>
      <c r="S649" s="153"/>
      <c r="T649" s="153"/>
      <c r="U649" s="159"/>
      <c r="V649" s="160"/>
      <c r="AB649" s="135"/>
    </row>
    <row r="650" spans="1:28" ht="20.100000000000001" customHeight="1">
      <c r="A650" s="213" t="str">
        <f t="shared" si="12"/>
        <v/>
      </c>
      <c r="B650" s="154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65"/>
      <c r="N650" s="166"/>
      <c r="P650" s="156"/>
      <c r="Q650" s="157"/>
      <c r="R650" s="158"/>
      <c r="S650" s="153"/>
      <c r="T650" s="153"/>
      <c r="U650" s="159"/>
      <c r="V650" s="160"/>
      <c r="AB650" s="135"/>
    </row>
    <row r="651" spans="1:28" ht="20.100000000000001" customHeight="1">
      <c r="A651" s="213" t="str">
        <f t="shared" si="12"/>
        <v/>
      </c>
      <c r="B651" s="154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65"/>
      <c r="N651" s="166"/>
      <c r="P651" s="156"/>
      <c r="Q651" s="157"/>
      <c r="R651" s="158"/>
      <c r="S651" s="153"/>
      <c r="T651" s="153"/>
      <c r="U651" s="159"/>
      <c r="V651" s="160"/>
      <c r="AB651" s="135"/>
    </row>
    <row r="652" spans="1:28" ht="20.100000000000001" customHeight="1">
      <c r="A652" s="213" t="str">
        <f t="shared" si="12"/>
        <v/>
      </c>
      <c r="B652" s="154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65"/>
      <c r="N652" s="166"/>
      <c r="P652" s="156"/>
      <c r="Q652" s="157"/>
      <c r="R652" s="158"/>
      <c r="S652" s="153"/>
      <c r="T652" s="153"/>
      <c r="U652" s="159"/>
      <c r="V652" s="160"/>
      <c r="AB652" s="135"/>
    </row>
    <row r="653" spans="1:28" ht="20.100000000000001" customHeight="1">
      <c r="A653" s="213" t="str">
        <f t="shared" si="12"/>
        <v/>
      </c>
      <c r="B653" s="154"/>
      <c r="C653" s="153"/>
      <c r="D653" s="153"/>
      <c r="E653" s="153"/>
      <c r="F653" s="153"/>
      <c r="G653" s="153"/>
      <c r="H653" s="153"/>
      <c r="I653" s="153"/>
      <c r="J653" s="153"/>
      <c r="K653" s="153"/>
      <c r="L653" s="153"/>
      <c r="M653" s="165"/>
      <c r="N653" s="166"/>
      <c r="P653" s="156"/>
      <c r="Q653" s="157"/>
      <c r="R653" s="158"/>
      <c r="S653" s="153"/>
      <c r="T653" s="153"/>
      <c r="U653" s="159"/>
      <c r="V653" s="160"/>
      <c r="AB653" s="135"/>
    </row>
    <row r="654" spans="1:28" ht="20.100000000000001" customHeight="1">
      <c r="A654" s="213" t="str">
        <f t="shared" si="12"/>
        <v/>
      </c>
      <c r="B654" s="154"/>
      <c r="C654" s="153"/>
      <c r="D654" s="153"/>
      <c r="E654" s="153"/>
      <c r="F654" s="153"/>
      <c r="G654" s="153"/>
      <c r="H654" s="153"/>
      <c r="I654" s="153"/>
      <c r="J654" s="153"/>
      <c r="K654" s="153"/>
      <c r="L654" s="153"/>
      <c r="M654" s="165"/>
      <c r="N654" s="166"/>
      <c r="P654" s="156"/>
      <c r="Q654" s="157"/>
      <c r="R654" s="158"/>
      <c r="S654" s="153"/>
      <c r="T654" s="153"/>
      <c r="U654" s="159"/>
      <c r="V654" s="160"/>
      <c r="AB654" s="135"/>
    </row>
    <row r="655" spans="1:28" ht="20.100000000000001" customHeight="1">
      <c r="A655" s="213" t="str">
        <f t="shared" si="12"/>
        <v/>
      </c>
      <c r="B655" s="154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165"/>
      <c r="N655" s="166"/>
      <c r="P655" s="156"/>
      <c r="Q655" s="157"/>
      <c r="R655" s="158"/>
      <c r="S655" s="153"/>
      <c r="T655" s="153"/>
      <c r="U655" s="159"/>
      <c r="V655" s="160"/>
      <c r="AB655" s="135"/>
    </row>
    <row r="656" spans="1:28" ht="20.100000000000001" customHeight="1">
      <c r="A656" s="213" t="str">
        <f t="shared" si="12"/>
        <v/>
      </c>
      <c r="B656" s="154"/>
      <c r="C656" s="153"/>
      <c r="D656" s="153"/>
      <c r="E656" s="153"/>
      <c r="F656" s="153"/>
      <c r="G656" s="153"/>
      <c r="H656" s="153"/>
      <c r="I656" s="153"/>
      <c r="J656" s="153"/>
      <c r="K656" s="153"/>
      <c r="L656" s="153"/>
      <c r="M656" s="165"/>
      <c r="N656" s="166"/>
      <c r="P656" s="156"/>
      <c r="Q656" s="157"/>
      <c r="R656" s="158"/>
      <c r="S656" s="153"/>
      <c r="T656" s="153"/>
      <c r="U656" s="159"/>
      <c r="V656" s="160"/>
      <c r="AB656" s="135"/>
    </row>
    <row r="657" spans="1:28" ht="20.100000000000001" customHeight="1">
      <c r="A657" s="213" t="str">
        <f t="shared" si="12"/>
        <v/>
      </c>
      <c r="B657" s="154"/>
      <c r="C657" s="153"/>
      <c r="D657" s="153"/>
      <c r="E657" s="153"/>
      <c r="F657" s="153"/>
      <c r="G657" s="153"/>
      <c r="H657" s="153"/>
      <c r="I657" s="153"/>
      <c r="J657" s="153"/>
      <c r="K657" s="153"/>
      <c r="L657" s="153"/>
      <c r="M657" s="165"/>
      <c r="N657" s="166"/>
      <c r="P657" s="156"/>
      <c r="Q657" s="157"/>
      <c r="R657" s="158"/>
      <c r="S657" s="153"/>
      <c r="T657" s="153"/>
      <c r="U657" s="159"/>
      <c r="V657" s="160"/>
      <c r="AB657" s="135"/>
    </row>
    <row r="658" spans="1:28" ht="20.100000000000001" customHeight="1">
      <c r="A658" s="213" t="str">
        <f t="shared" si="12"/>
        <v/>
      </c>
      <c r="B658" s="154"/>
      <c r="C658" s="153"/>
      <c r="D658" s="153"/>
      <c r="E658" s="153"/>
      <c r="F658" s="153"/>
      <c r="G658" s="153"/>
      <c r="H658" s="153"/>
      <c r="I658" s="153"/>
      <c r="J658" s="153"/>
      <c r="K658" s="153"/>
      <c r="L658" s="153"/>
      <c r="M658" s="165"/>
      <c r="N658" s="166"/>
      <c r="P658" s="156"/>
      <c r="Q658" s="157"/>
      <c r="R658" s="158"/>
      <c r="S658" s="153"/>
      <c r="T658" s="153"/>
      <c r="U658" s="159"/>
      <c r="V658" s="160"/>
      <c r="AB658" s="135"/>
    </row>
    <row r="659" spans="1:28" ht="20.100000000000001" customHeight="1">
      <c r="A659" s="213" t="str">
        <f t="shared" si="12"/>
        <v/>
      </c>
      <c r="B659" s="154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65"/>
      <c r="N659" s="166"/>
      <c r="P659" s="156"/>
      <c r="Q659" s="157"/>
      <c r="R659" s="158"/>
      <c r="S659" s="153"/>
      <c r="T659" s="153"/>
      <c r="U659" s="159"/>
      <c r="V659" s="160"/>
      <c r="AB659" s="135"/>
    </row>
    <row r="660" spans="1:28" ht="20.100000000000001" customHeight="1">
      <c r="A660" s="213" t="str">
        <f t="shared" si="12"/>
        <v/>
      </c>
      <c r="B660" s="154"/>
      <c r="C660" s="153"/>
      <c r="D660" s="153"/>
      <c r="E660" s="153"/>
      <c r="F660" s="153"/>
      <c r="G660" s="153"/>
      <c r="H660" s="153"/>
      <c r="I660" s="153"/>
      <c r="J660" s="153"/>
      <c r="K660" s="153"/>
      <c r="L660" s="153"/>
      <c r="M660" s="165"/>
      <c r="N660" s="166"/>
      <c r="P660" s="156"/>
      <c r="Q660" s="157"/>
      <c r="R660" s="158"/>
      <c r="S660" s="153"/>
      <c r="T660" s="153"/>
      <c r="U660" s="159"/>
      <c r="V660" s="160"/>
      <c r="AB660" s="135"/>
    </row>
    <row r="661" spans="1:28" ht="20.100000000000001" customHeight="1">
      <c r="A661" s="213" t="str">
        <f t="shared" si="12"/>
        <v/>
      </c>
      <c r="B661" s="154"/>
      <c r="C661" s="153"/>
      <c r="D661" s="153"/>
      <c r="E661" s="153"/>
      <c r="F661" s="153"/>
      <c r="G661" s="153"/>
      <c r="H661" s="153"/>
      <c r="I661" s="153"/>
      <c r="J661" s="153"/>
      <c r="K661" s="153"/>
      <c r="L661" s="153"/>
      <c r="M661" s="165"/>
      <c r="N661" s="166"/>
      <c r="P661" s="156"/>
      <c r="Q661" s="157"/>
      <c r="R661" s="158"/>
      <c r="S661" s="153"/>
      <c r="T661" s="153"/>
      <c r="U661" s="159"/>
      <c r="V661" s="160"/>
      <c r="AB661" s="135"/>
    </row>
    <row r="662" spans="1:28" ht="20.100000000000001" customHeight="1">
      <c r="A662" s="213" t="str">
        <f t="shared" si="12"/>
        <v/>
      </c>
      <c r="B662" s="154"/>
      <c r="C662" s="153"/>
      <c r="D662" s="153"/>
      <c r="E662" s="153"/>
      <c r="F662" s="153"/>
      <c r="G662" s="153"/>
      <c r="H662" s="153"/>
      <c r="I662" s="153"/>
      <c r="J662" s="153"/>
      <c r="K662" s="153"/>
      <c r="L662" s="153"/>
      <c r="M662" s="165"/>
      <c r="N662" s="166"/>
      <c r="P662" s="156"/>
      <c r="Q662" s="157"/>
      <c r="R662" s="158"/>
      <c r="S662" s="153"/>
      <c r="T662" s="153"/>
      <c r="U662" s="159"/>
      <c r="V662" s="160"/>
      <c r="AB662" s="135"/>
    </row>
    <row r="663" spans="1:28" ht="20.100000000000001" customHeight="1">
      <c r="A663" s="213" t="str">
        <f t="shared" si="12"/>
        <v/>
      </c>
      <c r="B663" s="154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165"/>
      <c r="N663" s="166"/>
      <c r="P663" s="156"/>
      <c r="Q663" s="157"/>
      <c r="R663" s="158"/>
      <c r="S663" s="153"/>
      <c r="T663" s="153"/>
      <c r="U663" s="159"/>
      <c r="V663" s="160"/>
      <c r="AB663" s="135"/>
    </row>
    <row r="664" spans="1:28" ht="20.100000000000001" customHeight="1">
      <c r="A664" s="213" t="str">
        <f t="shared" si="12"/>
        <v/>
      </c>
      <c r="B664" s="154"/>
      <c r="C664" s="153"/>
      <c r="D664" s="153"/>
      <c r="E664" s="153"/>
      <c r="F664" s="153"/>
      <c r="G664" s="153"/>
      <c r="H664" s="153"/>
      <c r="I664" s="153"/>
      <c r="J664" s="153"/>
      <c r="K664" s="153"/>
      <c r="L664" s="153"/>
      <c r="M664" s="165"/>
      <c r="N664" s="166"/>
      <c r="P664" s="156"/>
      <c r="Q664" s="157"/>
      <c r="R664" s="158"/>
      <c r="S664" s="153"/>
      <c r="T664" s="153"/>
      <c r="U664" s="159"/>
      <c r="V664" s="160"/>
      <c r="AB664" s="135"/>
    </row>
    <row r="665" spans="1:28" ht="20.100000000000001" customHeight="1">
      <c r="A665" s="213" t="str">
        <f t="shared" si="12"/>
        <v/>
      </c>
      <c r="B665" s="154"/>
      <c r="C665" s="153"/>
      <c r="D665" s="153"/>
      <c r="E665" s="153"/>
      <c r="F665" s="153"/>
      <c r="G665" s="153"/>
      <c r="H665" s="153"/>
      <c r="I665" s="153"/>
      <c r="J665" s="153"/>
      <c r="K665" s="153"/>
      <c r="L665" s="153"/>
      <c r="M665" s="165"/>
      <c r="N665" s="166"/>
      <c r="P665" s="156"/>
      <c r="Q665" s="157"/>
      <c r="R665" s="158"/>
      <c r="S665" s="153"/>
      <c r="T665" s="153"/>
      <c r="U665" s="159"/>
      <c r="V665" s="160"/>
      <c r="AB665" s="135"/>
    </row>
    <row r="666" spans="1:28" ht="20.100000000000001" customHeight="1">
      <c r="A666" s="213" t="str">
        <f t="shared" si="12"/>
        <v/>
      </c>
      <c r="B666" s="154"/>
      <c r="C666" s="153"/>
      <c r="D666" s="153"/>
      <c r="E666" s="153"/>
      <c r="F666" s="153"/>
      <c r="G666" s="153"/>
      <c r="H666" s="153"/>
      <c r="I666" s="153"/>
      <c r="J666" s="153"/>
      <c r="K666" s="153"/>
      <c r="L666" s="153"/>
      <c r="M666" s="165"/>
      <c r="N666" s="166"/>
      <c r="P666" s="156"/>
      <c r="Q666" s="157"/>
      <c r="R666" s="158"/>
      <c r="S666" s="153"/>
      <c r="T666" s="153"/>
      <c r="U666" s="159"/>
      <c r="V666" s="160"/>
      <c r="AB666" s="135"/>
    </row>
    <row r="667" spans="1:28" ht="20.100000000000001" customHeight="1">
      <c r="A667" s="213" t="str">
        <f t="shared" si="12"/>
        <v/>
      </c>
      <c r="B667" s="154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65"/>
      <c r="N667" s="166"/>
      <c r="P667" s="156"/>
      <c r="Q667" s="157"/>
      <c r="R667" s="158"/>
      <c r="S667" s="153"/>
      <c r="T667" s="153"/>
      <c r="U667" s="159"/>
      <c r="V667" s="160"/>
      <c r="AB667" s="135"/>
    </row>
    <row r="668" spans="1:28" ht="20.100000000000001" customHeight="1">
      <c r="A668" s="213" t="str">
        <f t="shared" si="12"/>
        <v/>
      </c>
      <c r="B668" s="154"/>
      <c r="C668" s="153"/>
      <c r="D668" s="153"/>
      <c r="E668" s="153"/>
      <c r="F668" s="153"/>
      <c r="G668" s="153"/>
      <c r="H668" s="153"/>
      <c r="I668" s="153"/>
      <c r="J668" s="153"/>
      <c r="K668" s="153"/>
      <c r="L668" s="153"/>
      <c r="M668" s="165"/>
      <c r="N668" s="166"/>
      <c r="P668" s="156"/>
      <c r="Q668" s="157"/>
      <c r="R668" s="158"/>
      <c r="S668" s="153"/>
      <c r="T668" s="153"/>
      <c r="U668" s="159"/>
      <c r="V668" s="160"/>
      <c r="AB668" s="135"/>
    </row>
    <row r="669" spans="1:28" ht="20.100000000000001" customHeight="1">
      <c r="A669" s="213" t="str">
        <f t="shared" si="12"/>
        <v/>
      </c>
      <c r="B669" s="154"/>
      <c r="C669" s="153"/>
      <c r="D669" s="153"/>
      <c r="E669" s="153"/>
      <c r="F669" s="153"/>
      <c r="G669" s="153"/>
      <c r="H669" s="153"/>
      <c r="I669" s="153"/>
      <c r="J669" s="153"/>
      <c r="K669" s="153"/>
      <c r="L669" s="153"/>
      <c r="M669" s="165"/>
      <c r="N669" s="166"/>
      <c r="P669" s="156"/>
      <c r="Q669" s="157"/>
      <c r="R669" s="158"/>
      <c r="S669" s="153"/>
      <c r="T669" s="153"/>
      <c r="U669" s="159"/>
      <c r="V669" s="160"/>
      <c r="AB669" s="135"/>
    </row>
    <row r="670" spans="1:28" ht="20.100000000000001" customHeight="1">
      <c r="A670" s="213" t="str">
        <f t="shared" si="12"/>
        <v/>
      </c>
      <c r="B670" s="154"/>
      <c r="C670" s="153"/>
      <c r="D670" s="153"/>
      <c r="E670" s="153"/>
      <c r="F670" s="153"/>
      <c r="G670" s="153"/>
      <c r="H670" s="153"/>
      <c r="I670" s="153"/>
      <c r="J670" s="153"/>
      <c r="K670" s="153"/>
      <c r="L670" s="153"/>
      <c r="M670" s="165"/>
      <c r="N670" s="166"/>
      <c r="P670" s="156"/>
      <c r="Q670" s="157"/>
      <c r="R670" s="158"/>
      <c r="S670" s="153"/>
      <c r="T670" s="153"/>
      <c r="U670" s="159"/>
      <c r="V670" s="160"/>
      <c r="AB670" s="135"/>
    </row>
    <row r="671" spans="1:28" ht="20.100000000000001" customHeight="1">
      <c r="A671" s="213" t="str">
        <f t="shared" si="12"/>
        <v/>
      </c>
      <c r="B671" s="154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65"/>
      <c r="N671" s="166"/>
      <c r="P671" s="156"/>
      <c r="Q671" s="157"/>
      <c r="R671" s="158"/>
      <c r="S671" s="153"/>
      <c r="T671" s="153"/>
      <c r="U671" s="159"/>
      <c r="V671" s="160"/>
      <c r="AB671" s="135"/>
    </row>
    <row r="672" spans="1:28" ht="20.100000000000001" customHeight="1">
      <c r="A672" s="213" t="str">
        <f t="shared" si="12"/>
        <v/>
      </c>
      <c r="B672" s="154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65"/>
      <c r="N672" s="166"/>
      <c r="P672" s="156"/>
      <c r="Q672" s="157"/>
      <c r="R672" s="158"/>
      <c r="S672" s="153"/>
      <c r="T672" s="153"/>
      <c r="U672" s="159"/>
      <c r="V672" s="160"/>
      <c r="AB672" s="135"/>
    </row>
    <row r="673" spans="1:28" ht="20.100000000000001" customHeight="1">
      <c r="A673" s="213" t="str">
        <f t="shared" si="12"/>
        <v/>
      </c>
      <c r="B673" s="154"/>
      <c r="C673" s="153"/>
      <c r="D673" s="153"/>
      <c r="E673" s="153"/>
      <c r="F673" s="153"/>
      <c r="G673" s="153"/>
      <c r="H673" s="153"/>
      <c r="I673" s="153"/>
      <c r="J673" s="153"/>
      <c r="K673" s="153"/>
      <c r="L673" s="153"/>
      <c r="M673" s="165"/>
      <c r="N673" s="166"/>
      <c r="P673" s="156"/>
      <c r="Q673" s="157"/>
      <c r="R673" s="158"/>
      <c r="S673" s="153"/>
      <c r="T673" s="153"/>
      <c r="U673" s="159"/>
      <c r="V673" s="160"/>
      <c r="AB673" s="135"/>
    </row>
    <row r="674" spans="1:28" ht="20.100000000000001" customHeight="1">
      <c r="A674" s="213" t="str">
        <f t="shared" si="12"/>
        <v/>
      </c>
      <c r="B674" s="154"/>
      <c r="C674" s="153"/>
      <c r="D674" s="153"/>
      <c r="E674" s="153"/>
      <c r="F674" s="153"/>
      <c r="G674" s="153"/>
      <c r="H674" s="153"/>
      <c r="I674" s="153"/>
      <c r="J674" s="153"/>
      <c r="K674" s="153"/>
      <c r="L674" s="153"/>
      <c r="M674" s="165"/>
      <c r="N674" s="166"/>
      <c r="P674" s="156"/>
      <c r="Q674" s="157"/>
      <c r="R674" s="158"/>
      <c r="S674" s="153"/>
      <c r="T674" s="153"/>
      <c r="U674" s="159"/>
      <c r="V674" s="160"/>
      <c r="AB674" s="135"/>
    </row>
    <row r="675" spans="1:28" ht="20.100000000000001" customHeight="1">
      <c r="A675" s="213" t="str">
        <f t="shared" si="12"/>
        <v/>
      </c>
      <c r="B675" s="154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65"/>
      <c r="N675" s="166"/>
      <c r="P675" s="156"/>
      <c r="Q675" s="157"/>
      <c r="R675" s="158"/>
      <c r="S675" s="153"/>
      <c r="T675" s="153"/>
      <c r="U675" s="159"/>
      <c r="V675" s="160"/>
      <c r="AB675" s="135"/>
    </row>
    <row r="676" spans="1:28" ht="20.100000000000001" customHeight="1">
      <c r="A676" s="213" t="str">
        <f t="shared" si="12"/>
        <v/>
      </c>
      <c r="B676" s="154"/>
      <c r="C676" s="153"/>
      <c r="D676" s="153"/>
      <c r="E676" s="153"/>
      <c r="F676" s="153"/>
      <c r="G676" s="153"/>
      <c r="H676" s="153"/>
      <c r="I676" s="153"/>
      <c r="J676" s="153"/>
      <c r="K676" s="153"/>
      <c r="L676" s="153"/>
      <c r="M676" s="165"/>
      <c r="N676" s="166"/>
      <c r="P676" s="156"/>
      <c r="Q676" s="157"/>
      <c r="R676" s="158"/>
      <c r="S676" s="153"/>
      <c r="T676" s="153"/>
      <c r="U676" s="159"/>
      <c r="V676" s="160"/>
      <c r="AB676" s="135"/>
    </row>
    <row r="677" spans="1:28" ht="20.100000000000001" customHeight="1">
      <c r="A677" s="213" t="str">
        <f t="shared" si="12"/>
        <v/>
      </c>
      <c r="B677" s="154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65"/>
      <c r="N677" s="166"/>
      <c r="P677" s="156"/>
      <c r="Q677" s="157"/>
      <c r="R677" s="158"/>
      <c r="S677" s="153"/>
      <c r="T677" s="153"/>
      <c r="U677" s="159"/>
      <c r="V677" s="160"/>
      <c r="AB677" s="135"/>
    </row>
    <row r="678" spans="1:28" ht="20.100000000000001" customHeight="1">
      <c r="A678" s="213" t="str">
        <f t="shared" si="12"/>
        <v/>
      </c>
      <c r="B678" s="154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65"/>
      <c r="N678" s="166"/>
      <c r="P678" s="156"/>
      <c r="Q678" s="157"/>
      <c r="R678" s="158"/>
      <c r="S678" s="153"/>
      <c r="T678" s="153"/>
      <c r="U678" s="159"/>
      <c r="V678" s="160"/>
      <c r="AB678" s="135"/>
    </row>
    <row r="679" spans="1:28" ht="20.100000000000001" customHeight="1">
      <c r="A679" s="213" t="str">
        <f t="shared" si="12"/>
        <v/>
      </c>
      <c r="B679" s="154"/>
      <c r="C679" s="153"/>
      <c r="D679" s="153"/>
      <c r="E679" s="153"/>
      <c r="F679" s="153"/>
      <c r="G679" s="153"/>
      <c r="H679" s="153"/>
      <c r="I679" s="153"/>
      <c r="J679" s="153"/>
      <c r="K679" s="153"/>
      <c r="L679" s="153"/>
      <c r="M679" s="165"/>
      <c r="N679" s="166"/>
      <c r="O679" s="173"/>
      <c r="P679" s="156"/>
      <c r="Q679" s="157"/>
      <c r="R679" s="158"/>
      <c r="S679" s="153"/>
      <c r="T679" s="153"/>
      <c r="U679" s="159"/>
      <c r="V679" s="160"/>
      <c r="AB679" s="135"/>
    </row>
    <row r="680" spans="1:28" ht="20.100000000000001" customHeight="1">
      <c r="A680" s="213" t="str">
        <f t="shared" si="12"/>
        <v/>
      </c>
      <c r="B680" s="154"/>
      <c r="C680" s="153"/>
      <c r="D680" s="153"/>
      <c r="E680" s="153"/>
      <c r="F680" s="153"/>
      <c r="G680" s="153"/>
      <c r="H680" s="153"/>
      <c r="I680" s="153"/>
      <c r="J680" s="153"/>
      <c r="K680" s="153"/>
      <c r="L680" s="153"/>
      <c r="M680" s="165"/>
      <c r="N680" s="166"/>
      <c r="P680" s="156"/>
      <c r="Q680" s="157"/>
      <c r="R680" s="158"/>
      <c r="S680" s="153"/>
      <c r="T680" s="153"/>
      <c r="U680" s="159"/>
      <c r="V680" s="160"/>
      <c r="AB680" s="135"/>
    </row>
    <row r="681" spans="1:28" ht="20.100000000000001" customHeight="1">
      <c r="A681" s="213" t="str">
        <f t="shared" si="12"/>
        <v/>
      </c>
      <c r="B681" s="154"/>
      <c r="C681" s="153"/>
      <c r="D681" s="153"/>
      <c r="E681" s="153"/>
      <c r="F681" s="153"/>
      <c r="G681" s="153"/>
      <c r="H681" s="153"/>
      <c r="I681" s="153"/>
      <c r="J681" s="153"/>
      <c r="K681" s="153"/>
      <c r="L681" s="153"/>
      <c r="M681" s="165"/>
      <c r="N681" s="166"/>
      <c r="P681" s="156"/>
      <c r="Q681" s="157"/>
      <c r="R681" s="158"/>
      <c r="S681" s="153"/>
      <c r="T681" s="153"/>
      <c r="U681" s="159"/>
      <c r="V681" s="160"/>
      <c r="AB681" s="135"/>
    </row>
    <row r="682" spans="1:28" ht="20.100000000000001" customHeight="1">
      <c r="A682" s="213" t="str">
        <f t="shared" si="12"/>
        <v/>
      </c>
      <c r="B682" s="154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65"/>
      <c r="N682" s="166"/>
      <c r="P682" s="156"/>
      <c r="Q682" s="157"/>
      <c r="R682" s="158"/>
      <c r="S682" s="153"/>
      <c r="T682" s="153"/>
      <c r="U682" s="159"/>
      <c r="V682" s="160"/>
      <c r="AB682" s="135"/>
    </row>
    <row r="683" spans="1:28" ht="20.100000000000001" customHeight="1">
      <c r="A683" s="213" t="str">
        <f t="shared" si="12"/>
        <v/>
      </c>
      <c r="B683" s="154"/>
      <c r="C683" s="153"/>
      <c r="D683" s="153"/>
      <c r="E683" s="153"/>
      <c r="F683" s="153"/>
      <c r="G683" s="153"/>
      <c r="H683" s="153"/>
      <c r="I683" s="153"/>
      <c r="J683" s="153"/>
      <c r="K683" s="153"/>
      <c r="L683" s="153"/>
      <c r="M683" s="165"/>
      <c r="N683" s="166"/>
      <c r="P683" s="156"/>
      <c r="Q683" s="157"/>
      <c r="R683" s="158"/>
      <c r="S683" s="153"/>
      <c r="T683" s="153"/>
      <c r="U683" s="159"/>
      <c r="V683" s="160"/>
      <c r="AB683" s="135"/>
    </row>
    <row r="684" spans="1:28" ht="20.100000000000001" customHeight="1">
      <c r="A684" s="213" t="str">
        <f t="shared" si="12"/>
        <v/>
      </c>
      <c r="B684" s="154"/>
      <c r="C684" s="153"/>
      <c r="D684" s="153"/>
      <c r="E684" s="153"/>
      <c r="F684" s="153"/>
      <c r="G684" s="153"/>
      <c r="H684" s="153"/>
      <c r="I684" s="153"/>
      <c r="J684" s="153"/>
      <c r="K684" s="153"/>
      <c r="L684" s="153"/>
      <c r="M684" s="165"/>
      <c r="N684" s="166"/>
      <c r="P684" s="156"/>
      <c r="Q684" s="157"/>
      <c r="R684" s="158"/>
      <c r="S684" s="153"/>
      <c r="T684" s="153"/>
      <c r="U684" s="159"/>
      <c r="V684" s="160"/>
      <c r="AB684" s="135"/>
    </row>
    <row r="685" spans="1:28" ht="20.100000000000001" customHeight="1">
      <c r="A685" s="213" t="str">
        <f t="shared" si="12"/>
        <v/>
      </c>
      <c r="B685" s="154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165"/>
      <c r="N685" s="166"/>
      <c r="P685" s="156"/>
      <c r="Q685" s="157"/>
      <c r="R685" s="158"/>
      <c r="S685" s="153"/>
      <c r="T685" s="153"/>
      <c r="U685" s="159"/>
      <c r="V685" s="160"/>
      <c r="AB685" s="135"/>
    </row>
    <row r="686" spans="1:28" ht="20.100000000000001" customHeight="1">
      <c r="A686" s="213" t="str">
        <f t="shared" si="12"/>
        <v/>
      </c>
      <c r="B686" s="154"/>
      <c r="C686" s="153"/>
      <c r="D686" s="153"/>
      <c r="E686" s="153"/>
      <c r="F686" s="153"/>
      <c r="G686" s="153"/>
      <c r="H686" s="153"/>
      <c r="I686" s="153"/>
      <c r="J686" s="153"/>
      <c r="K686" s="153"/>
      <c r="L686" s="153"/>
      <c r="M686" s="165"/>
      <c r="N686" s="166"/>
      <c r="P686" s="156"/>
      <c r="Q686" s="157"/>
      <c r="R686" s="158"/>
      <c r="S686" s="153"/>
      <c r="T686" s="153"/>
      <c r="U686" s="159"/>
      <c r="V686" s="160"/>
      <c r="AB686" s="135"/>
    </row>
    <row r="687" spans="1:28" ht="20.100000000000001" customHeight="1">
      <c r="A687" s="213" t="str">
        <f t="shared" si="12"/>
        <v/>
      </c>
      <c r="B687" s="154"/>
      <c r="C687" s="153"/>
      <c r="D687" s="153"/>
      <c r="E687" s="153"/>
      <c r="F687" s="153"/>
      <c r="G687" s="153"/>
      <c r="H687" s="153"/>
      <c r="I687" s="153"/>
      <c r="J687" s="153"/>
      <c r="K687" s="153"/>
      <c r="L687" s="153"/>
      <c r="M687" s="165"/>
      <c r="N687" s="166"/>
      <c r="P687" s="156"/>
      <c r="Q687" s="157"/>
      <c r="R687" s="158"/>
      <c r="S687" s="153"/>
      <c r="T687" s="153"/>
      <c r="U687" s="159"/>
      <c r="V687" s="160"/>
      <c r="AB687" s="135"/>
    </row>
    <row r="688" spans="1:28" ht="20.100000000000001" customHeight="1">
      <c r="A688" s="213" t="str">
        <f t="shared" si="12"/>
        <v/>
      </c>
      <c r="B688" s="154"/>
      <c r="C688" s="153"/>
      <c r="D688" s="153"/>
      <c r="E688" s="153"/>
      <c r="F688" s="153"/>
      <c r="G688" s="153"/>
      <c r="H688" s="153"/>
      <c r="I688" s="153"/>
      <c r="J688" s="153"/>
      <c r="K688" s="153"/>
      <c r="L688" s="153"/>
      <c r="M688" s="165"/>
      <c r="N688" s="166"/>
      <c r="P688" s="156"/>
      <c r="Q688" s="157"/>
      <c r="R688" s="158"/>
      <c r="S688" s="153"/>
      <c r="T688" s="153"/>
      <c r="U688" s="159"/>
      <c r="V688" s="160"/>
      <c r="AB688" s="135"/>
    </row>
    <row r="689" spans="1:28" ht="20.100000000000001" customHeight="1">
      <c r="A689" s="213" t="str">
        <f t="shared" si="12"/>
        <v/>
      </c>
      <c r="B689" s="154"/>
      <c r="C689" s="153"/>
      <c r="D689" s="153"/>
      <c r="E689" s="153"/>
      <c r="F689" s="153"/>
      <c r="G689" s="153"/>
      <c r="H689" s="153"/>
      <c r="I689" s="153"/>
      <c r="J689" s="153"/>
      <c r="K689" s="153"/>
      <c r="L689" s="153"/>
      <c r="M689" s="165"/>
      <c r="N689" s="166"/>
      <c r="P689" s="156"/>
      <c r="Q689" s="157"/>
      <c r="R689" s="158"/>
      <c r="S689" s="153"/>
      <c r="T689" s="153"/>
      <c r="U689" s="159"/>
      <c r="V689" s="160"/>
      <c r="AB689" s="135"/>
    </row>
    <row r="690" spans="1:28" ht="20.100000000000001" customHeight="1">
      <c r="A690" s="213" t="str">
        <f t="shared" si="12"/>
        <v/>
      </c>
      <c r="B690" s="154"/>
      <c r="C690" s="153"/>
      <c r="D690" s="153"/>
      <c r="E690" s="153"/>
      <c r="F690" s="153"/>
      <c r="G690" s="153"/>
      <c r="H690" s="153"/>
      <c r="I690" s="153"/>
      <c r="J690" s="153"/>
      <c r="K690" s="153"/>
      <c r="L690" s="153"/>
      <c r="M690" s="165"/>
      <c r="N690" s="166"/>
      <c r="P690" s="156"/>
      <c r="Q690" s="157"/>
      <c r="R690" s="158"/>
      <c r="S690" s="153"/>
      <c r="T690" s="153"/>
      <c r="U690" s="159"/>
      <c r="V690" s="160"/>
      <c r="AB690" s="135"/>
    </row>
    <row r="691" spans="1:28" ht="20.100000000000001" customHeight="1">
      <c r="A691" s="213" t="str">
        <f t="shared" si="12"/>
        <v/>
      </c>
      <c r="B691" s="154"/>
      <c r="C691" s="153"/>
      <c r="D691" s="153"/>
      <c r="E691" s="153"/>
      <c r="F691" s="153"/>
      <c r="G691" s="153"/>
      <c r="H691" s="153"/>
      <c r="I691" s="153"/>
      <c r="J691" s="153"/>
      <c r="K691" s="153"/>
      <c r="L691" s="153"/>
      <c r="M691" s="165"/>
      <c r="N691" s="166"/>
      <c r="P691" s="156"/>
      <c r="Q691" s="157"/>
      <c r="R691" s="158"/>
      <c r="S691" s="153"/>
      <c r="T691" s="153"/>
      <c r="U691" s="159"/>
      <c r="V691" s="160"/>
      <c r="AB691" s="135"/>
    </row>
    <row r="692" spans="1:28" ht="20.100000000000001" customHeight="1">
      <c r="A692" s="213" t="str">
        <f t="shared" si="12"/>
        <v/>
      </c>
      <c r="B692" s="154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65"/>
      <c r="N692" s="166"/>
      <c r="P692" s="156"/>
      <c r="Q692" s="157"/>
      <c r="R692" s="158"/>
      <c r="S692" s="153"/>
      <c r="T692" s="153"/>
      <c r="U692" s="159"/>
      <c r="V692" s="160"/>
      <c r="AB692" s="135"/>
    </row>
    <row r="693" spans="1:28" ht="20.100000000000001" customHeight="1">
      <c r="A693" s="213" t="str">
        <f t="shared" si="12"/>
        <v/>
      </c>
      <c r="B693" s="154"/>
      <c r="C693" s="153"/>
      <c r="D693" s="153"/>
      <c r="E693" s="153"/>
      <c r="F693" s="153"/>
      <c r="G693" s="153"/>
      <c r="H693" s="153"/>
      <c r="I693" s="153"/>
      <c r="J693" s="153"/>
      <c r="K693" s="153"/>
      <c r="L693" s="153"/>
      <c r="M693" s="165"/>
      <c r="N693" s="166"/>
      <c r="P693" s="156"/>
      <c r="Q693" s="157"/>
      <c r="R693" s="158"/>
      <c r="S693" s="153"/>
      <c r="T693" s="153"/>
      <c r="U693" s="159"/>
      <c r="V693" s="160"/>
      <c r="AB693" s="135"/>
    </row>
    <row r="694" spans="1:28" ht="20.100000000000001" customHeight="1">
      <c r="A694" s="213" t="str">
        <f t="shared" si="12"/>
        <v/>
      </c>
      <c r="B694" s="154"/>
      <c r="C694" s="153"/>
      <c r="D694" s="153"/>
      <c r="E694" s="153"/>
      <c r="F694" s="153"/>
      <c r="G694" s="153"/>
      <c r="H694" s="153"/>
      <c r="I694" s="153"/>
      <c r="J694" s="153"/>
      <c r="K694" s="153"/>
      <c r="L694" s="153"/>
      <c r="M694" s="165"/>
      <c r="N694" s="166"/>
      <c r="P694" s="156"/>
      <c r="Q694" s="157"/>
      <c r="R694" s="158"/>
      <c r="S694" s="153"/>
      <c r="T694" s="153"/>
      <c r="U694" s="159"/>
      <c r="V694" s="160"/>
      <c r="AB694" s="135"/>
    </row>
    <row r="695" spans="1:28" ht="20.100000000000001" customHeight="1">
      <c r="A695" s="213" t="str">
        <f t="shared" si="12"/>
        <v/>
      </c>
      <c r="B695" s="154"/>
      <c r="C695" s="153"/>
      <c r="D695" s="153"/>
      <c r="E695" s="153"/>
      <c r="F695" s="153"/>
      <c r="G695" s="153"/>
      <c r="H695" s="153"/>
      <c r="I695" s="153"/>
      <c r="J695" s="153"/>
      <c r="K695" s="153"/>
      <c r="L695" s="153"/>
      <c r="M695" s="165"/>
      <c r="N695" s="166"/>
      <c r="P695" s="156"/>
      <c r="Q695" s="157"/>
      <c r="R695" s="158"/>
      <c r="S695" s="153"/>
      <c r="T695" s="153"/>
      <c r="U695" s="159"/>
      <c r="V695" s="160"/>
      <c r="AB695" s="135"/>
    </row>
    <row r="696" spans="1:28" ht="20.100000000000001" customHeight="1">
      <c r="A696" s="213" t="str">
        <f t="shared" si="12"/>
        <v/>
      </c>
      <c r="B696" s="154"/>
      <c r="C696" s="153"/>
      <c r="D696" s="153"/>
      <c r="E696" s="153"/>
      <c r="F696" s="153"/>
      <c r="G696" s="153"/>
      <c r="H696" s="153"/>
      <c r="I696" s="153"/>
      <c r="J696" s="153"/>
      <c r="K696" s="153"/>
      <c r="L696" s="153"/>
      <c r="M696" s="165"/>
      <c r="N696" s="166"/>
      <c r="P696" s="156"/>
      <c r="Q696" s="157"/>
      <c r="R696" s="158"/>
      <c r="S696" s="153"/>
      <c r="T696" s="153"/>
      <c r="U696" s="159"/>
      <c r="V696" s="160"/>
      <c r="AB696" s="135"/>
    </row>
    <row r="697" spans="1:28" ht="20.100000000000001" customHeight="1">
      <c r="A697" s="213" t="str">
        <f t="shared" si="12"/>
        <v/>
      </c>
      <c r="B697" s="154"/>
      <c r="C697" s="153"/>
      <c r="D697" s="153"/>
      <c r="E697" s="153"/>
      <c r="F697" s="153"/>
      <c r="G697" s="153"/>
      <c r="H697" s="153"/>
      <c r="I697" s="153"/>
      <c r="J697" s="153"/>
      <c r="K697" s="153"/>
      <c r="L697" s="153"/>
      <c r="M697" s="165"/>
      <c r="N697" s="166"/>
      <c r="P697" s="156"/>
      <c r="Q697" s="157"/>
      <c r="R697" s="158"/>
      <c r="S697" s="153"/>
      <c r="T697" s="153"/>
      <c r="U697" s="159"/>
      <c r="V697" s="160"/>
      <c r="AB697" s="135"/>
    </row>
    <row r="698" spans="1:28" ht="20.100000000000001" customHeight="1">
      <c r="A698" s="213" t="str">
        <f t="shared" si="12"/>
        <v/>
      </c>
      <c r="B698" s="154"/>
      <c r="C698" s="153"/>
      <c r="D698" s="153"/>
      <c r="E698" s="153"/>
      <c r="F698" s="153"/>
      <c r="G698" s="153"/>
      <c r="H698" s="153"/>
      <c r="I698" s="153"/>
      <c r="J698" s="153"/>
      <c r="K698" s="153"/>
      <c r="L698" s="153"/>
      <c r="M698" s="165"/>
      <c r="N698" s="166"/>
      <c r="P698" s="156"/>
      <c r="Q698" s="157"/>
      <c r="R698" s="158"/>
      <c r="S698" s="153"/>
      <c r="T698" s="153"/>
      <c r="U698" s="159"/>
      <c r="V698" s="160"/>
      <c r="AB698" s="135"/>
    </row>
    <row r="699" spans="1:28" ht="20.100000000000001" customHeight="1">
      <c r="A699" s="213" t="str">
        <f t="shared" si="12"/>
        <v/>
      </c>
      <c r="B699" s="154"/>
      <c r="C699" s="153"/>
      <c r="D699" s="153"/>
      <c r="E699" s="153"/>
      <c r="F699" s="153"/>
      <c r="G699" s="153"/>
      <c r="H699" s="153"/>
      <c r="I699" s="153"/>
      <c r="J699" s="153"/>
      <c r="K699" s="153"/>
      <c r="L699" s="153"/>
      <c r="M699" s="165"/>
      <c r="N699" s="166"/>
      <c r="P699" s="156"/>
      <c r="Q699" s="157"/>
      <c r="R699" s="158"/>
      <c r="S699" s="153"/>
      <c r="T699" s="153"/>
      <c r="U699" s="159"/>
      <c r="V699" s="160"/>
      <c r="AB699" s="135"/>
    </row>
    <row r="700" spans="1:28" ht="20.100000000000001" customHeight="1">
      <c r="A700" s="213" t="str">
        <f t="shared" si="12"/>
        <v/>
      </c>
      <c r="B700" s="154"/>
      <c r="C700" s="153"/>
      <c r="D700" s="153"/>
      <c r="E700" s="153"/>
      <c r="F700" s="153"/>
      <c r="G700" s="153"/>
      <c r="H700" s="153"/>
      <c r="I700" s="153"/>
      <c r="J700" s="153"/>
      <c r="K700" s="153"/>
      <c r="L700" s="153"/>
      <c r="M700" s="165"/>
      <c r="N700" s="166"/>
      <c r="P700" s="156"/>
      <c r="Q700" s="157"/>
      <c r="R700" s="158"/>
      <c r="S700" s="153"/>
      <c r="T700" s="153"/>
      <c r="U700" s="159"/>
      <c r="V700" s="160"/>
      <c r="AB700" s="135"/>
    </row>
    <row r="701" spans="1:28" ht="20.100000000000001" customHeight="1">
      <c r="A701" s="213" t="str">
        <f t="shared" si="12"/>
        <v/>
      </c>
      <c r="B701" s="154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165"/>
      <c r="N701" s="166"/>
      <c r="P701" s="156"/>
      <c r="Q701" s="157"/>
      <c r="R701" s="158"/>
      <c r="S701" s="153"/>
      <c r="T701" s="153"/>
      <c r="U701" s="159"/>
      <c r="V701" s="160"/>
      <c r="AB701" s="135"/>
    </row>
    <row r="702" spans="1:28" ht="20.100000000000001" customHeight="1">
      <c r="A702" s="213" t="str">
        <f t="shared" si="12"/>
        <v/>
      </c>
      <c r="B702" s="154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165"/>
      <c r="N702" s="166"/>
      <c r="P702" s="156"/>
      <c r="Q702" s="157"/>
      <c r="R702" s="158"/>
      <c r="S702" s="153"/>
      <c r="T702" s="153"/>
      <c r="U702" s="159"/>
      <c r="V702" s="160"/>
      <c r="AB702" s="135"/>
    </row>
    <row r="703" spans="1:28" ht="20.100000000000001" customHeight="1">
      <c r="A703" s="213" t="str">
        <f t="shared" si="12"/>
        <v/>
      </c>
      <c r="B703" s="154"/>
      <c r="C703" s="153"/>
      <c r="D703" s="153"/>
      <c r="E703" s="153"/>
      <c r="F703" s="153"/>
      <c r="G703" s="153"/>
      <c r="H703" s="153"/>
      <c r="I703" s="153"/>
      <c r="J703" s="153"/>
      <c r="K703" s="153"/>
      <c r="L703" s="153"/>
      <c r="M703" s="165"/>
      <c r="N703" s="166"/>
      <c r="P703" s="156"/>
      <c r="Q703" s="157"/>
      <c r="R703" s="158"/>
      <c r="S703" s="153"/>
      <c r="T703" s="153"/>
      <c r="U703" s="159"/>
      <c r="V703" s="160"/>
      <c r="AB703" s="135"/>
    </row>
    <row r="704" spans="1:28" ht="20.100000000000001" customHeight="1">
      <c r="A704" s="213" t="str">
        <f t="shared" si="12"/>
        <v/>
      </c>
      <c r="B704" s="154"/>
      <c r="C704" s="153"/>
      <c r="D704" s="153"/>
      <c r="E704" s="153"/>
      <c r="F704" s="153"/>
      <c r="G704" s="153"/>
      <c r="H704" s="153"/>
      <c r="I704" s="153"/>
      <c r="J704" s="153"/>
      <c r="K704" s="153"/>
      <c r="L704" s="153"/>
      <c r="M704" s="165"/>
      <c r="N704" s="166"/>
      <c r="P704" s="156"/>
      <c r="Q704" s="157"/>
      <c r="R704" s="158"/>
      <c r="S704" s="153"/>
      <c r="T704" s="153"/>
      <c r="U704" s="159"/>
      <c r="V704" s="160"/>
      <c r="AB704" s="135"/>
    </row>
    <row r="705" spans="1:28" ht="20.100000000000001" customHeight="1">
      <c r="A705" s="213" t="str">
        <f t="shared" si="12"/>
        <v/>
      </c>
      <c r="B705" s="154"/>
      <c r="C705" s="153"/>
      <c r="D705" s="153"/>
      <c r="E705" s="153"/>
      <c r="F705" s="153"/>
      <c r="G705" s="153"/>
      <c r="H705" s="153"/>
      <c r="I705" s="153"/>
      <c r="J705" s="153"/>
      <c r="K705" s="153"/>
      <c r="L705" s="153"/>
      <c r="M705" s="165"/>
      <c r="N705" s="166"/>
      <c r="P705" s="156"/>
      <c r="Q705" s="157"/>
      <c r="R705" s="158"/>
      <c r="S705" s="153"/>
      <c r="T705" s="153"/>
      <c r="U705" s="159"/>
      <c r="V705" s="160"/>
      <c r="AB705" s="135"/>
    </row>
    <row r="706" spans="1:28" ht="20.100000000000001" customHeight="1">
      <c r="A706" s="213" t="str">
        <f t="shared" si="12"/>
        <v/>
      </c>
      <c r="B706" s="154"/>
      <c r="C706" s="153"/>
      <c r="D706" s="153"/>
      <c r="E706" s="153"/>
      <c r="F706" s="153"/>
      <c r="G706" s="153"/>
      <c r="H706" s="153"/>
      <c r="I706" s="153"/>
      <c r="J706" s="153"/>
      <c r="K706" s="153"/>
      <c r="L706" s="153"/>
      <c r="M706" s="165"/>
      <c r="N706" s="166"/>
      <c r="P706" s="156"/>
      <c r="Q706" s="157"/>
      <c r="R706" s="158"/>
      <c r="S706" s="153"/>
      <c r="T706" s="153"/>
      <c r="U706" s="159"/>
      <c r="V706" s="160"/>
      <c r="AB706" s="135"/>
    </row>
    <row r="707" spans="1:28" ht="20.100000000000001" customHeight="1">
      <c r="A707" s="213" t="str">
        <f t="shared" si="12"/>
        <v/>
      </c>
      <c r="B707" s="154"/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165"/>
      <c r="N707" s="166"/>
      <c r="P707" s="156"/>
      <c r="Q707" s="157"/>
      <c r="R707" s="158"/>
      <c r="S707" s="153"/>
      <c r="T707" s="153"/>
      <c r="U707" s="159"/>
      <c r="V707" s="160"/>
      <c r="AB707" s="135"/>
    </row>
    <row r="708" spans="1:28" ht="20.100000000000001" customHeight="1">
      <c r="A708" s="213" t="str">
        <f t="shared" ref="A708:A771" si="13">IF(K708="","",IF(B708="",A707,A707+1))</f>
        <v/>
      </c>
      <c r="B708" s="154"/>
      <c r="C708" s="153"/>
      <c r="D708" s="153"/>
      <c r="E708" s="153"/>
      <c r="F708" s="153"/>
      <c r="G708" s="153"/>
      <c r="H708" s="153"/>
      <c r="I708" s="153"/>
      <c r="J708" s="153"/>
      <c r="K708" s="153"/>
      <c r="L708" s="153"/>
      <c r="M708" s="165"/>
      <c r="N708" s="166"/>
      <c r="P708" s="156"/>
      <c r="Q708" s="157"/>
      <c r="R708" s="158"/>
      <c r="S708" s="153"/>
      <c r="T708" s="153"/>
      <c r="U708" s="159"/>
      <c r="V708" s="160"/>
      <c r="AB708" s="135"/>
    </row>
    <row r="709" spans="1:28" ht="20.100000000000001" customHeight="1">
      <c r="A709" s="213" t="str">
        <f t="shared" si="13"/>
        <v/>
      </c>
      <c r="B709" s="154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165"/>
      <c r="N709" s="166"/>
      <c r="P709" s="156"/>
      <c r="Q709" s="157"/>
      <c r="R709" s="158"/>
      <c r="S709" s="153"/>
      <c r="T709" s="153"/>
      <c r="U709" s="159"/>
      <c r="V709" s="160"/>
      <c r="AB709" s="135"/>
    </row>
    <row r="710" spans="1:28" ht="20.100000000000001" customHeight="1">
      <c r="A710" s="213" t="str">
        <f t="shared" si="13"/>
        <v/>
      </c>
      <c r="B710" s="154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165"/>
      <c r="N710" s="166"/>
      <c r="P710" s="156"/>
      <c r="Q710" s="157"/>
      <c r="R710" s="158"/>
      <c r="S710" s="153"/>
      <c r="T710" s="153"/>
      <c r="U710" s="159"/>
      <c r="V710" s="160"/>
      <c r="AB710" s="135"/>
    </row>
    <row r="711" spans="1:28" ht="20.100000000000001" customHeight="1">
      <c r="A711" s="213" t="str">
        <f t="shared" si="13"/>
        <v/>
      </c>
      <c r="B711" s="154"/>
      <c r="C711" s="153"/>
      <c r="D711" s="153"/>
      <c r="E711" s="153"/>
      <c r="F711" s="153"/>
      <c r="G711" s="153"/>
      <c r="H711" s="153"/>
      <c r="I711" s="153"/>
      <c r="J711" s="153"/>
      <c r="K711" s="153"/>
      <c r="L711" s="153"/>
      <c r="M711" s="165"/>
      <c r="N711" s="166"/>
      <c r="P711" s="156"/>
      <c r="Q711" s="157"/>
      <c r="R711" s="158"/>
      <c r="S711" s="153"/>
      <c r="T711" s="153"/>
      <c r="U711" s="159"/>
      <c r="V711" s="160"/>
      <c r="AB711" s="135"/>
    </row>
    <row r="712" spans="1:28" ht="20.100000000000001" customHeight="1">
      <c r="A712" s="213" t="str">
        <f t="shared" si="13"/>
        <v/>
      </c>
      <c r="B712" s="154"/>
      <c r="C712" s="153"/>
      <c r="D712" s="153"/>
      <c r="E712" s="153"/>
      <c r="F712" s="153"/>
      <c r="G712" s="153"/>
      <c r="H712" s="153"/>
      <c r="I712" s="153"/>
      <c r="J712" s="153"/>
      <c r="K712" s="153"/>
      <c r="L712" s="153"/>
      <c r="M712" s="165"/>
      <c r="N712" s="166"/>
      <c r="P712" s="156"/>
      <c r="Q712" s="157"/>
      <c r="R712" s="158"/>
      <c r="S712" s="153"/>
      <c r="T712" s="153"/>
      <c r="U712" s="159"/>
      <c r="V712" s="160"/>
      <c r="AB712" s="135"/>
    </row>
    <row r="713" spans="1:28" ht="20.100000000000001" customHeight="1">
      <c r="A713" s="213" t="str">
        <f t="shared" si="13"/>
        <v/>
      </c>
      <c r="B713" s="154"/>
      <c r="C713" s="153"/>
      <c r="D713" s="153"/>
      <c r="E713" s="153"/>
      <c r="F713" s="153"/>
      <c r="G713" s="153"/>
      <c r="H713" s="153"/>
      <c r="I713" s="153"/>
      <c r="J713" s="153"/>
      <c r="K713" s="153"/>
      <c r="L713" s="153"/>
      <c r="M713" s="165"/>
      <c r="N713" s="166"/>
      <c r="P713" s="156"/>
      <c r="Q713" s="157"/>
      <c r="R713" s="158"/>
      <c r="S713" s="153"/>
      <c r="T713" s="153"/>
      <c r="U713" s="159"/>
      <c r="V713" s="160"/>
      <c r="AB713" s="135"/>
    </row>
    <row r="714" spans="1:28" ht="20.100000000000001" customHeight="1">
      <c r="A714" s="213" t="str">
        <f t="shared" si="13"/>
        <v/>
      </c>
      <c r="B714" s="154"/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165"/>
      <c r="N714" s="166"/>
      <c r="P714" s="156"/>
      <c r="Q714" s="157"/>
      <c r="R714" s="158"/>
      <c r="S714" s="153"/>
      <c r="T714" s="153"/>
      <c r="U714" s="159"/>
      <c r="V714" s="160"/>
      <c r="AB714" s="135"/>
    </row>
    <row r="715" spans="1:28" ht="20.100000000000001" customHeight="1">
      <c r="A715" s="213" t="str">
        <f t="shared" si="13"/>
        <v/>
      </c>
      <c r="B715" s="154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165"/>
      <c r="N715" s="166"/>
      <c r="P715" s="156"/>
      <c r="Q715" s="157"/>
      <c r="R715" s="158"/>
      <c r="S715" s="153"/>
      <c r="T715" s="153"/>
      <c r="U715" s="159"/>
      <c r="V715" s="160"/>
      <c r="AB715" s="135"/>
    </row>
    <row r="716" spans="1:28" ht="20.100000000000001" customHeight="1">
      <c r="A716" s="213" t="str">
        <f t="shared" si="13"/>
        <v/>
      </c>
      <c r="B716" s="154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65"/>
      <c r="N716" s="166"/>
      <c r="P716" s="156"/>
      <c r="Q716" s="157"/>
      <c r="R716" s="158"/>
      <c r="S716" s="153"/>
      <c r="T716" s="153"/>
      <c r="U716" s="159"/>
      <c r="V716" s="160"/>
      <c r="AB716" s="135"/>
    </row>
    <row r="717" spans="1:28" ht="20.100000000000001" customHeight="1">
      <c r="A717" s="213" t="str">
        <f t="shared" si="13"/>
        <v/>
      </c>
      <c r="B717" s="154"/>
      <c r="C717" s="153"/>
      <c r="D717" s="153"/>
      <c r="E717" s="153"/>
      <c r="F717" s="153"/>
      <c r="G717" s="153"/>
      <c r="H717" s="153"/>
      <c r="I717" s="153"/>
      <c r="J717" s="153"/>
      <c r="K717" s="153"/>
      <c r="L717" s="153"/>
      <c r="M717" s="165"/>
      <c r="N717" s="166"/>
      <c r="P717" s="156"/>
      <c r="Q717" s="157"/>
      <c r="R717" s="158"/>
      <c r="S717" s="153"/>
      <c r="T717" s="153"/>
      <c r="U717" s="159"/>
      <c r="V717" s="160"/>
      <c r="AB717" s="135"/>
    </row>
    <row r="718" spans="1:28" ht="20.100000000000001" customHeight="1">
      <c r="A718" s="213" t="str">
        <f t="shared" si="13"/>
        <v/>
      </c>
      <c r="B718" s="154"/>
      <c r="C718" s="153"/>
      <c r="D718" s="153"/>
      <c r="E718" s="153"/>
      <c r="F718" s="153"/>
      <c r="G718" s="153"/>
      <c r="H718" s="153"/>
      <c r="I718" s="153"/>
      <c r="J718" s="153"/>
      <c r="K718" s="153"/>
      <c r="L718" s="153"/>
      <c r="M718" s="165"/>
      <c r="N718" s="166"/>
      <c r="P718" s="156"/>
      <c r="Q718" s="157"/>
      <c r="R718" s="158"/>
      <c r="S718" s="153"/>
      <c r="T718" s="153"/>
      <c r="U718" s="159"/>
      <c r="V718" s="160"/>
      <c r="AB718" s="135"/>
    </row>
    <row r="719" spans="1:28" ht="20.100000000000001" customHeight="1">
      <c r="A719" s="213" t="str">
        <f t="shared" si="13"/>
        <v/>
      </c>
      <c r="B719" s="154"/>
      <c r="C719" s="153"/>
      <c r="D719" s="153"/>
      <c r="E719" s="153"/>
      <c r="F719" s="153"/>
      <c r="G719" s="153"/>
      <c r="H719" s="153"/>
      <c r="I719" s="153"/>
      <c r="J719" s="153"/>
      <c r="K719" s="153"/>
      <c r="L719" s="153"/>
      <c r="M719" s="165"/>
      <c r="N719" s="166"/>
      <c r="P719" s="156"/>
      <c r="Q719" s="157"/>
      <c r="R719" s="158"/>
      <c r="S719" s="153"/>
      <c r="T719" s="153"/>
      <c r="U719" s="159"/>
      <c r="V719" s="160"/>
      <c r="AB719" s="135"/>
    </row>
    <row r="720" spans="1:28" ht="20.100000000000001" customHeight="1">
      <c r="A720" s="213" t="str">
        <f t="shared" si="13"/>
        <v/>
      </c>
      <c r="B720" s="154"/>
      <c r="C720" s="153"/>
      <c r="D720" s="153"/>
      <c r="E720" s="153"/>
      <c r="F720" s="153"/>
      <c r="G720" s="153"/>
      <c r="H720" s="153"/>
      <c r="I720" s="153"/>
      <c r="J720" s="153"/>
      <c r="K720" s="153"/>
      <c r="L720" s="153"/>
      <c r="M720" s="165"/>
      <c r="N720" s="166"/>
      <c r="P720" s="156"/>
      <c r="Q720" s="157"/>
      <c r="R720" s="158"/>
      <c r="S720" s="153"/>
      <c r="T720" s="153"/>
      <c r="U720" s="159"/>
      <c r="V720" s="160"/>
      <c r="AB720" s="135"/>
    </row>
    <row r="721" spans="1:28" ht="20.100000000000001" customHeight="1">
      <c r="A721" s="213" t="str">
        <f t="shared" si="13"/>
        <v/>
      </c>
      <c r="B721" s="154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65"/>
      <c r="N721" s="166"/>
      <c r="P721" s="156"/>
      <c r="Q721" s="157"/>
      <c r="R721" s="158"/>
      <c r="S721" s="153"/>
      <c r="T721" s="153"/>
      <c r="U721" s="159"/>
      <c r="V721" s="160"/>
      <c r="AB721" s="135"/>
    </row>
    <row r="722" spans="1:28" ht="20.100000000000001" customHeight="1">
      <c r="A722" s="213" t="str">
        <f t="shared" si="13"/>
        <v/>
      </c>
      <c r="B722" s="154"/>
      <c r="C722" s="153"/>
      <c r="D722" s="153"/>
      <c r="E722" s="153"/>
      <c r="F722" s="153"/>
      <c r="G722" s="153"/>
      <c r="H722" s="153"/>
      <c r="I722" s="153"/>
      <c r="J722" s="153"/>
      <c r="K722" s="153"/>
      <c r="L722" s="153"/>
      <c r="M722" s="165"/>
      <c r="N722" s="166"/>
      <c r="P722" s="156"/>
      <c r="Q722" s="157"/>
      <c r="R722" s="158"/>
      <c r="S722" s="153"/>
      <c r="T722" s="153"/>
      <c r="U722" s="159"/>
      <c r="V722" s="160"/>
      <c r="AB722" s="135"/>
    </row>
    <row r="723" spans="1:28" ht="20.100000000000001" customHeight="1">
      <c r="A723" s="213" t="str">
        <f t="shared" si="13"/>
        <v/>
      </c>
      <c r="B723" s="154"/>
      <c r="C723" s="153"/>
      <c r="D723" s="153"/>
      <c r="E723" s="153"/>
      <c r="F723" s="153"/>
      <c r="G723" s="153"/>
      <c r="H723" s="153"/>
      <c r="I723" s="153"/>
      <c r="J723" s="153"/>
      <c r="K723" s="153"/>
      <c r="L723" s="153"/>
      <c r="M723" s="165"/>
      <c r="N723" s="166"/>
      <c r="P723" s="156"/>
      <c r="Q723" s="157"/>
      <c r="R723" s="158"/>
      <c r="S723" s="153"/>
      <c r="T723" s="153"/>
      <c r="U723" s="159"/>
      <c r="V723" s="160"/>
      <c r="AB723" s="135"/>
    </row>
    <row r="724" spans="1:28" ht="20.100000000000001" customHeight="1">
      <c r="A724" s="213" t="str">
        <f t="shared" si="13"/>
        <v/>
      </c>
      <c r="B724" s="154"/>
      <c r="C724" s="153"/>
      <c r="D724" s="153"/>
      <c r="E724" s="153"/>
      <c r="F724" s="153"/>
      <c r="G724" s="153"/>
      <c r="H724" s="153"/>
      <c r="I724" s="153"/>
      <c r="J724" s="153"/>
      <c r="K724" s="153"/>
      <c r="L724" s="153"/>
      <c r="M724" s="165"/>
      <c r="N724" s="166"/>
      <c r="P724" s="156"/>
      <c r="Q724" s="157"/>
      <c r="R724" s="158"/>
      <c r="S724" s="153"/>
      <c r="T724" s="153"/>
      <c r="U724" s="159"/>
      <c r="V724" s="160"/>
      <c r="X724" s="184"/>
      <c r="AB724" s="135"/>
    </row>
    <row r="725" spans="1:28" ht="20.100000000000001" customHeight="1">
      <c r="A725" s="213" t="str">
        <f t="shared" si="13"/>
        <v/>
      </c>
      <c r="B725" s="154"/>
      <c r="C725" s="153"/>
      <c r="D725" s="153"/>
      <c r="E725" s="153"/>
      <c r="F725" s="153"/>
      <c r="G725" s="153"/>
      <c r="H725" s="153"/>
      <c r="I725" s="153"/>
      <c r="J725" s="153"/>
      <c r="K725" s="153"/>
      <c r="L725" s="153"/>
      <c r="M725" s="165"/>
      <c r="N725" s="166"/>
      <c r="P725" s="156"/>
      <c r="Q725" s="157"/>
      <c r="R725" s="158"/>
      <c r="S725" s="153"/>
      <c r="T725" s="153"/>
      <c r="U725" s="159"/>
      <c r="V725" s="160"/>
      <c r="X725" s="184"/>
      <c r="AB725" s="135"/>
    </row>
    <row r="726" spans="1:28" ht="20.100000000000001" customHeight="1">
      <c r="A726" s="213" t="str">
        <f t="shared" si="13"/>
        <v/>
      </c>
      <c r="B726" s="154"/>
      <c r="C726" s="153"/>
      <c r="D726" s="153"/>
      <c r="E726" s="153"/>
      <c r="F726" s="153"/>
      <c r="G726" s="153"/>
      <c r="H726" s="153"/>
      <c r="I726" s="153"/>
      <c r="J726" s="153"/>
      <c r="K726" s="153"/>
      <c r="L726" s="153"/>
      <c r="M726" s="165"/>
      <c r="N726" s="166"/>
      <c r="P726" s="156"/>
      <c r="Q726" s="157"/>
      <c r="R726" s="158"/>
      <c r="S726" s="153"/>
      <c r="T726" s="153"/>
      <c r="U726" s="159"/>
      <c r="V726" s="160"/>
      <c r="AB726" s="135"/>
    </row>
    <row r="727" spans="1:28" ht="20.100000000000001" customHeight="1">
      <c r="A727" s="213" t="str">
        <f t="shared" si="13"/>
        <v/>
      </c>
      <c r="B727" s="154"/>
      <c r="C727" s="153"/>
      <c r="D727" s="153"/>
      <c r="E727" s="153"/>
      <c r="F727" s="153"/>
      <c r="G727" s="153"/>
      <c r="H727" s="153"/>
      <c r="I727" s="153"/>
      <c r="J727" s="153"/>
      <c r="K727" s="153"/>
      <c r="L727" s="153"/>
      <c r="M727" s="165"/>
      <c r="N727" s="166"/>
      <c r="P727" s="156"/>
      <c r="Q727" s="157"/>
      <c r="R727" s="158"/>
      <c r="S727" s="153"/>
      <c r="T727" s="153"/>
      <c r="U727" s="159"/>
      <c r="V727" s="160"/>
      <c r="AB727" s="135"/>
    </row>
    <row r="728" spans="1:28" ht="20.100000000000001" customHeight="1">
      <c r="A728" s="213" t="str">
        <f t="shared" si="13"/>
        <v/>
      </c>
      <c r="B728" s="154"/>
      <c r="C728" s="153"/>
      <c r="D728" s="153"/>
      <c r="E728" s="153"/>
      <c r="F728" s="153"/>
      <c r="G728" s="153"/>
      <c r="H728" s="153"/>
      <c r="I728" s="153"/>
      <c r="J728" s="153"/>
      <c r="K728" s="153"/>
      <c r="L728" s="153"/>
      <c r="M728" s="165"/>
      <c r="N728" s="166"/>
      <c r="P728" s="156"/>
      <c r="Q728" s="157"/>
      <c r="R728" s="158"/>
      <c r="S728" s="153"/>
      <c r="T728" s="153"/>
      <c r="U728" s="159"/>
      <c r="V728" s="160"/>
      <c r="AB728" s="135"/>
    </row>
    <row r="729" spans="1:28" ht="20.100000000000001" customHeight="1">
      <c r="A729" s="213" t="str">
        <f t="shared" si="13"/>
        <v/>
      </c>
      <c r="B729" s="154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165"/>
      <c r="N729" s="166"/>
      <c r="P729" s="156"/>
      <c r="Q729" s="157"/>
      <c r="R729" s="158"/>
      <c r="S729" s="153"/>
      <c r="T729" s="153"/>
      <c r="U729" s="159"/>
      <c r="V729" s="160"/>
      <c r="AB729" s="135"/>
    </row>
    <row r="730" spans="1:28" ht="20.100000000000001" customHeight="1">
      <c r="A730" s="213" t="str">
        <f t="shared" si="13"/>
        <v/>
      </c>
      <c r="B730" s="154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165"/>
      <c r="N730" s="166"/>
      <c r="P730" s="156"/>
      <c r="Q730" s="157"/>
      <c r="R730" s="158"/>
      <c r="S730" s="153"/>
      <c r="T730" s="153"/>
      <c r="U730" s="159"/>
      <c r="V730" s="160"/>
      <c r="AB730" s="135"/>
    </row>
    <row r="731" spans="1:28" ht="20.100000000000001" customHeight="1">
      <c r="A731" s="213" t="str">
        <f t="shared" si="13"/>
        <v/>
      </c>
      <c r="B731" s="154"/>
      <c r="C731" s="153"/>
      <c r="D731" s="153"/>
      <c r="E731" s="153"/>
      <c r="F731" s="153"/>
      <c r="G731" s="153"/>
      <c r="H731" s="153"/>
      <c r="I731" s="153"/>
      <c r="J731" s="153"/>
      <c r="K731" s="153"/>
      <c r="L731" s="153"/>
      <c r="M731" s="165"/>
      <c r="N731" s="166"/>
      <c r="P731" s="156"/>
      <c r="Q731" s="157"/>
      <c r="R731" s="158"/>
      <c r="S731" s="153"/>
      <c r="T731" s="153"/>
      <c r="U731" s="159"/>
      <c r="V731" s="160"/>
      <c r="AB731" s="135"/>
    </row>
    <row r="732" spans="1:28" ht="20.100000000000001" customHeight="1">
      <c r="A732" s="213" t="str">
        <f t="shared" si="13"/>
        <v/>
      </c>
      <c r="B732" s="154"/>
      <c r="C732" s="153"/>
      <c r="D732" s="153"/>
      <c r="E732" s="153"/>
      <c r="F732" s="153"/>
      <c r="G732" s="153"/>
      <c r="H732" s="153"/>
      <c r="I732" s="153"/>
      <c r="J732" s="153"/>
      <c r="K732" s="153"/>
      <c r="L732" s="153"/>
      <c r="M732" s="165"/>
      <c r="N732" s="166"/>
      <c r="P732" s="156"/>
      <c r="Q732" s="157"/>
      <c r="R732" s="158"/>
      <c r="S732" s="153"/>
      <c r="T732" s="153"/>
      <c r="U732" s="159"/>
      <c r="V732" s="160"/>
      <c r="AB732" s="135"/>
    </row>
    <row r="733" spans="1:28" ht="20.100000000000001" customHeight="1">
      <c r="A733" s="213" t="str">
        <f t="shared" si="13"/>
        <v/>
      </c>
      <c r="B733" s="154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165"/>
      <c r="N733" s="166"/>
      <c r="P733" s="156"/>
      <c r="Q733" s="157"/>
      <c r="R733" s="158"/>
      <c r="S733" s="153"/>
      <c r="T733" s="153"/>
      <c r="U733" s="159"/>
      <c r="V733" s="160"/>
      <c r="AB733" s="135"/>
    </row>
    <row r="734" spans="1:28" ht="20.100000000000001" customHeight="1">
      <c r="A734" s="213" t="str">
        <f t="shared" si="13"/>
        <v/>
      </c>
      <c r="B734" s="154"/>
      <c r="C734" s="153"/>
      <c r="D734" s="153"/>
      <c r="E734" s="153"/>
      <c r="F734" s="153"/>
      <c r="G734" s="153"/>
      <c r="H734" s="153"/>
      <c r="I734" s="153"/>
      <c r="J734" s="153"/>
      <c r="K734" s="153"/>
      <c r="L734" s="153"/>
      <c r="M734" s="165"/>
      <c r="N734" s="166"/>
      <c r="P734" s="156"/>
      <c r="Q734" s="157"/>
      <c r="R734" s="158"/>
      <c r="S734" s="153"/>
      <c r="T734" s="153"/>
      <c r="U734" s="159"/>
      <c r="V734" s="160"/>
      <c r="AB734" s="135"/>
    </row>
    <row r="735" spans="1:28" ht="20.100000000000001" customHeight="1">
      <c r="A735" s="213" t="str">
        <f t="shared" si="13"/>
        <v/>
      </c>
      <c r="B735" s="154"/>
      <c r="C735" s="153"/>
      <c r="D735" s="153"/>
      <c r="E735" s="153"/>
      <c r="F735" s="153"/>
      <c r="G735" s="153"/>
      <c r="H735" s="153"/>
      <c r="I735" s="153"/>
      <c r="J735" s="153"/>
      <c r="K735" s="153"/>
      <c r="L735" s="153"/>
      <c r="M735" s="165"/>
      <c r="N735" s="166"/>
      <c r="P735" s="156"/>
      <c r="Q735" s="157"/>
      <c r="R735" s="158"/>
      <c r="S735" s="153"/>
      <c r="T735" s="153"/>
      <c r="U735" s="159"/>
      <c r="V735" s="160"/>
      <c r="AB735" s="135"/>
    </row>
    <row r="736" spans="1:28" ht="20.100000000000001" customHeight="1">
      <c r="A736" s="213" t="str">
        <f t="shared" si="13"/>
        <v/>
      </c>
      <c r="B736" s="154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165"/>
      <c r="N736" s="166"/>
      <c r="P736" s="156"/>
      <c r="Q736" s="157"/>
      <c r="R736" s="158"/>
      <c r="S736" s="153"/>
      <c r="T736" s="153"/>
      <c r="U736" s="159"/>
      <c r="V736" s="160"/>
      <c r="AB736" s="135"/>
    </row>
    <row r="737" spans="1:28" ht="20.100000000000001" customHeight="1">
      <c r="A737" s="213" t="str">
        <f t="shared" si="13"/>
        <v/>
      </c>
      <c r="B737" s="154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65"/>
      <c r="N737" s="166"/>
      <c r="P737" s="156"/>
      <c r="Q737" s="157"/>
      <c r="R737" s="158"/>
      <c r="S737" s="153"/>
      <c r="T737" s="153"/>
      <c r="U737" s="159"/>
      <c r="V737" s="160"/>
      <c r="AB737" s="135"/>
    </row>
    <row r="738" spans="1:28" ht="20.100000000000001" customHeight="1">
      <c r="A738" s="213" t="str">
        <f t="shared" si="13"/>
        <v/>
      </c>
      <c r="B738" s="78"/>
      <c r="C738" s="78"/>
      <c r="D738" s="78"/>
      <c r="E738" s="78"/>
      <c r="F738" s="78"/>
      <c r="G738" s="78"/>
      <c r="H738" s="78"/>
      <c r="I738" s="78"/>
      <c r="J738" s="153"/>
      <c r="K738" s="153"/>
      <c r="L738" s="153"/>
      <c r="M738" s="165"/>
      <c r="N738" s="166"/>
      <c r="P738" s="156"/>
      <c r="Q738" s="157"/>
      <c r="R738" s="158"/>
      <c r="S738" s="153"/>
      <c r="T738" s="153"/>
      <c r="U738" s="159"/>
      <c r="V738" s="160"/>
      <c r="AB738" s="135"/>
    </row>
    <row r="739" spans="1:28" ht="20.100000000000001" customHeight="1">
      <c r="A739" s="213" t="str">
        <f t="shared" si="13"/>
        <v/>
      </c>
      <c r="B739" s="154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165"/>
      <c r="N739" s="166"/>
      <c r="P739" s="156"/>
      <c r="Q739" s="157"/>
      <c r="R739" s="158"/>
      <c r="S739" s="153"/>
      <c r="T739" s="153"/>
      <c r="U739" s="159"/>
      <c r="V739" s="160"/>
      <c r="AB739" s="135"/>
    </row>
    <row r="740" spans="1:28" ht="20.100000000000001" customHeight="1">
      <c r="A740" s="213" t="str">
        <f t="shared" si="13"/>
        <v/>
      </c>
      <c r="B740" s="154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165"/>
      <c r="N740" s="166"/>
      <c r="P740" s="156"/>
      <c r="Q740" s="157"/>
      <c r="R740" s="158"/>
      <c r="S740" s="153"/>
      <c r="T740" s="153"/>
      <c r="U740" s="159"/>
      <c r="V740" s="160"/>
      <c r="AB740" s="135"/>
    </row>
    <row r="741" spans="1:28" ht="20.100000000000001" customHeight="1">
      <c r="A741" s="213" t="str">
        <f t="shared" si="13"/>
        <v/>
      </c>
      <c r="B741" s="154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165"/>
      <c r="N741" s="166"/>
      <c r="P741" s="156"/>
      <c r="Q741" s="157"/>
      <c r="R741" s="158"/>
      <c r="S741" s="153"/>
      <c r="T741" s="153"/>
      <c r="U741" s="159"/>
      <c r="V741" s="160"/>
      <c r="AB741" s="135"/>
    </row>
    <row r="742" spans="1:28" ht="20.100000000000001" customHeight="1">
      <c r="A742" s="213" t="str">
        <f t="shared" si="13"/>
        <v/>
      </c>
      <c r="B742" s="154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65"/>
      <c r="N742" s="166"/>
      <c r="P742" s="156"/>
      <c r="Q742" s="157"/>
      <c r="R742" s="158"/>
      <c r="S742" s="153"/>
      <c r="T742" s="153"/>
      <c r="U742" s="159"/>
      <c r="V742" s="160"/>
      <c r="AB742" s="135"/>
    </row>
    <row r="743" spans="1:28" ht="20.100000000000001" customHeight="1">
      <c r="A743" s="213" t="str">
        <f t="shared" si="13"/>
        <v/>
      </c>
      <c r="B743" s="154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65"/>
      <c r="N743" s="166"/>
      <c r="P743" s="156"/>
      <c r="Q743" s="157"/>
      <c r="R743" s="158"/>
      <c r="S743" s="153"/>
      <c r="T743" s="153"/>
      <c r="U743" s="159"/>
      <c r="V743" s="160"/>
      <c r="AB743" s="135"/>
    </row>
    <row r="744" spans="1:28" ht="20.100000000000001" customHeight="1">
      <c r="A744" s="213" t="str">
        <f t="shared" si="13"/>
        <v/>
      </c>
      <c r="B744" s="154"/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65"/>
      <c r="N744" s="166"/>
      <c r="P744" s="156"/>
      <c r="Q744" s="157"/>
      <c r="R744" s="158"/>
      <c r="S744" s="153"/>
      <c r="T744" s="153"/>
      <c r="U744" s="159"/>
      <c r="V744" s="160"/>
      <c r="AB744" s="135"/>
    </row>
    <row r="745" spans="1:28" ht="20.100000000000001" customHeight="1">
      <c r="A745" s="213" t="str">
        <f t="shared" si="13"/>
        <v/>
      </c>
      <c r="B745" s="154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65"/>
      <c r="N745" s="166"/>
      <c r="P745" s="156"/>
      <c r="Q745" s="157"/>
      <c r="R745" s="158"/>
      <c r="S745" s="153"/>
      <c r="T745" s="153"/>
      <c r="U745" s="159"/>
      <c r="V745" s="160"/>
      <c r="AB745" s="135"/>
    </row>
    <row r="746" spans="1:28" ht="20.100000000000001" customHeight="1">
      <c r="A746" s="213" t="str">
        <f t="shared" si="13"/>
        <v/>
      </c>
      <c r="B746" s="154"/>
      <c r="C746" s="153"/>
      <c r="D746" s="153"/>
      <c r="E746" s="153"/>
      <c r="F746" s="153"/>
      <c r="G746" s="153"/>
      <c r="H746" s="153"/>
      <c r="I746" s="153"/>
      <c r="J746" s="153"/>
      <c r="K746" s="153"/>
      <c r="L746" s="153"/>
      <c r="M746" s="165"/>
      <c r="N746" s="166"/>
      <c r="P746" s="156"/>
      <c r="Q746" s="157"/>
      <c r="R746" s="158"/>
      <c r="S746" s="153"/>
      <c r="T746" s="153"/>
      <c r="U746" s="159"/>
      <c r="V746" s="160"/>
      <c r="AB746" s="135"/>
    </row>
    <row r="747" spans="1:28" ht="20.100000000000001" customHeight="1">
      <c r="A747" s="213" t="str">
        <f t="shared" si="13"/>
        <v/>
      </c>
      <c r="B747" s="154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165"/>
      <c r="N747" s="166"/>
      <c r="P747" s="156"/>
      <c r="Q747" s="157"/>
      <c r="R747" s="158"/>
      <c r="S747" s="153"/>
      <c r="T747" s="153"/>
      <c r="U747" s="159"/>
      <c r="V747" s="160"/>
      <c r="AB747" s="135"/>
    </row>
    <row r="748" spans="1:28" ht="20.100000000000001" customHeight="1">
      <c r="A748" s="213" t="str">
        <f t="shared" si="13"/>
        <v/>
      </c>
      <c r="B748" s="154"/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65"/>
      <c r="N748" s="166"/>
      <c r="P748" s="156"/>
      <c r="Q748" s="157"/>
      <c r="R748" s="158"/>
      <c r="S748" s="153"/>
      <c r="T748" s="153"/>
      <c r="U748" s="159"/>
      <c r="V748" s="160"/>
      <c r="AB748" s="135"/>
    </row>
    <row r="749" spans="1:28" ht="20.100000000000001" customHeight="1">
      <c r="A749" s="213" t="str">
        <f t="shared" si="13"/>
        <v/>
      </c>
      <c r="B749" s="154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65"/>
      <c r="N749" s="166"/>
      <c r="P749" s="156"/>
      <c r="Q749" s="157"/>
      <c r="R749" s="158"/>
      <c r="S749" s="153"/>
      <c r="T749" s="153"/>
      <c r="U749" s="159"/>
      <c r="V749" s="160"/>
      <c r="AB749" s="135"/>
    </row>
    <row r="750" spans="1:28" ht="20.100000000000001" customHeight="1">
      <c r="A750" s="213" t="str">
        <f t="shared" si="13"/>
        <v/>
      </c>
      <c r="B750" s="154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65"/>
      <c r="N750" s="166"/>
      <c r="P750" s="156"/>
      <c r="Q750" s="157"/>
      <c r="R750" s="158"/>
      <c r="S750" s="153"/>
      <c r="T750" s="153"/>
      <c r="U750" s="159"/>
      <c r="V750" s="160"/>
      <c r="AB750" s="135"/>
    </row>
    <row r="751" spans="1:28" ht="20.100000000000001" customHeight="1">
      <c r="A751" s="213" t="str">
        <f t="shared" si="13"/>
        <v/>
      </c>
      <c r="B751" s="154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65"/>
      <c r="N751" s="166"/>
      <c r="P751" s="156"/>
      <c r="Q751" s="157"/>
      <c r="R751" s="158"/>
      <c r="S751" s="153"/>
      <c r="T751" s="153"/>
      <c r="U751" s="159"/>
      <c r="V751" s="160"/>
      <c r="AB751" s="135"/>
    </row>
    <row r="752" spans="1:28" ht="20.100000000000001" customHeight="1">
      <c r="A752" s="213" t="str">
        <f t="shared" si="13"/>
        <v/>
      </c>
      <c r="B752" s="154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65"/>
      <c r="N752" s="166"/>
      <c r="P752" s="156"/>
      <c r="Q752" s="157"/>
      <c r="R752" s="158"/>
      <c r="S752" s="153"/>
      <c r="T752" s="153"/>
      <c r="U752" s="159"/>
      <c r="V752" s="160"/>
      <c r="AB752" s="135"/>
    </row>
    <row r="753" spans="1:28" ht="20.100000000000001" customHeight="1">
      <c r="A753" s="213" t="str">
        <f t="shared" si="13"/>
        <v/>
      </c>
      <c r="B753" s="154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165"/>
      <c r="N753" s="166"/>
      <c r="P753" s="156"/>
      <c r="Q753" s="157"/>
      <c r="R753" s="158"/>
      <c r="S753" s="153"/>
      <c r="T753" s="153"/>
      <c r="U753" s="159"/>
      <c r="V753" s="160"/>
      <c r="AB753" s="135"/>
    </row>
    <row r="754" spans="1:28" ht="20.100000000000001" customHeight="1">
      <c r="A754" s="213" t="str">
        <f t="shared" si="13"/>
        <v/>
      </c>
      <c r="B754" s="154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165"/>
      <c r="N754" s="166"/>
      <c r="P754" s="156"/>
      <c r="Q754" s="157"/>
      <c r="R754" s="158"/>
      <c r="S754" s="153"/>
      <c r="T754" s="153"/>
      <c r="U754" s="159"/>
      <c r="V754" s="160"/>
      <c r="AB754" s="135"/>
    </row>
    <row r="755" spans="1:28" ht="20.100000000000001" customHeight="1">
      <c r="A755" s="213" t="str">
        <f t="shared" si="13"/>
        <v/>
      </c>
      <c r="B755" s="154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165"/>
      <c r="N755" s="166"/>
      <c r="P755" s="156"/>
      <c r="Q755" s="157"/>
      <c r="R755" s="158"/>
      <c r="S755" s="153"/>
      <c r="T755" s="153"/>
      <c r="U755" s="159"/>
      <c r="V755" s="160"/>
      <c r="AB755" s="135"/>
    </row>
    <row r="756" spans="1:28" ht="20.100000000000001" customHeight="1">
      <c r="A756" s="213" t="str">
        <f t="shared" si="13"/>
        <v/>
      </c>
      <c r="B756" s="154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165"/>
      <c r="N756" s="166"/>
      <c r="P756" s="156"/>
      <c r="Q756" s="157"/>
      <c r="R756" s="158"/>
      <c r="S756" s="153"/>
      <c r="T756" s="153"/>
      <c r="U756" s="159"/>
      <c r="V756" s="160"/>
      <c r="AB756" s="135"/>
    </row>
    <row r="757" spans="1:28" ht="20.100000000000001" customHeight="1">
      <c r="A757" s="213" t="str">
        <f t="shared" si="13"/>
        <v/>
      </c>
      <c r="B757" s="154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165"/>
      <c r="N757" s="166"/>
      <c r="P757" s="156"/>
      <c r="Q757" s="157"/>
      <c r="R757" s="158"/>
      <c r="S757" s="153"/>
      <c r="T757" s="153"/>
      <c r="U757" s="159"/>
      <c r="V757" s="160"/>
      <c r="AB757" s="135"/>
    </row>
    <row r="758" spans="1:28" ht="20.100000000000001" customHeight="1">
      <c r="A758" s="213" t="str">
        <f t="shared" si="13"/>
        <v/>
      </c>
      <c r="B758" s="154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65"/>
      <c r="N758" s="166"/>
      <c r="P758" s="156"/>
      <c r="Q758" s="157"/>
      <c r="R758" s="158"/>
      <c r="S758" s="153"/>
      <c r="T758" s="153"/>
      <c r="U758" s="159"/>
      <c r="V758" s="160"/>
      <c r="AB758" s="135"/>
    </row>
    <row r="759" spans="1:28" ht="20.100000000000001" customHeight="1">
      <c r="A759" s="213" t="str">
        <f t="shared" si="13"/>
        <v/>
      </c>
      <c r="B759" s="154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65"/>
      <c r="N759" s="166"/>
      <c r="P759" s="156"/>
      <c r="Q759" s="157"/>
      <c r="R759" s="158"/>
      <c r="S759" s="153"/>
      <c r="T759" s="153"/>
      <c r="U759" s="159"/>
      <c r="V759" s="160"/>
      <c r="AB759" s="135"/>
    </row>
    <row r="760" spans="1:28" ht="20.100000000000001" customHeight="1">
      <c r="A760" s="213" t="str">
        <f t="shared" si="13"/>
        <v/>
      </c>
      <c r="B760" s="154"/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65"/>
      <c r="N760" s="166"/>
      <c r="P760" s="156"/>
      <c r="Q760" s="157"/>
      <c r="R760" s="158"/>
      <c r="S760" s="153"/>
      <c r="T760" s="153"/>
      <c r="U760" s="159"/>
      <c r="V760" s="160"/>
      <c r="AB760" s="135"/>
    </row>
    <row r="761" spans="1:28" ht="20.100000000000001" customHeight="1">
      <c r="A761" s="213" t="str">
        <f t="shared" si="13"/>
        <v/>
      </c>
      <c r="B761" s="154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165"/>
      <c r="N761" s="166"/>
      <c r="P761" s="156"/>
      <c r="Q761" s="157"/>
      <c r="R761" s="158"/>
      <c r="S761" s="153"/>
      <c r="T761" s="153"/>
      <c r="U761" s="159"/>
      <c r="V761" s="160"/>
      <c r="AB761" s="135"/>
    </row>
    <row r="762" spans="1:28" ht="20.100000000000001" customHeight="1">
      <c r="A762" s="213" t="str">
        <f t="shared" si="13"/>
        <v/>
      </c>
      <c r="B762" s="154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65"/>
      <c r="N762" s="166"/>
      <c r="P762" s="156"/>
      <c r="Q762" s="157"/>
      <c r="R762" s="158"/>
      <c r="S762" s="153"/>
      <c r="T762" s="153"/>
      <c r="U762" s="159"/>
      <c r="V762" s="160"/>
      <c r="AB762" s="135"/>
    </row>
    <row r="763" spans="1:28" ht="20.100000000000001" customHeight="1">
      <c r="A763" s="213" t="str">
        <f t="shared" si="13"/>
        <v/>
      </c>
      <c r="B763" s="154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165"/>
      <c r="N763" s="166"/>
      <c r="P763" s="156"/>
      <c r="Q763" s="157"/>
      <c r="R763" s="158"/>
      <c r="S763" s="153"/>
      <c r="T763" s="153"/>
      <c r="U763" s="159"/>
      <c r="V763" s="160"/>
      <c r="AB763" s="135"/>
    </row>
    <row r="764" spans="1:28" ht="20.100000000000001" customHeight="1">
      <c r="A764" s="213" t="str">
        <f t="shared" si="13"/>
        <v/>
      </c>
      <c r="B764" s="154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165"/>
      <c r="N764" s="166"/>
      <c r="P764" s="156"/>
      <c r="Q764" s="157"/>
      <c r="R764" s="158"/>
      <c r="S764" s="153"/>
      <c r="T764" s="153"/>
      <c r="U764" s="159"/>
      <c r="V764" s="160"/>
      <c r="AB764" s="135"/>
    </row>
    <row r="765" spans="1:28" ht="20.100000000000001" customHeight="1">
      <c r="A765" s="213" t="str">
        <f t="shared" si="13"/>
        <v/>
      </c>
      <c r="B765" s="154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65"/>
      <c r="N765" s="166"/>
      <c r="P765" s="156"/>
      <c r="Q765" s="157"/>
      <c r="R765" s="158"/>
      <c r="S765" s="153"/>
      <c r="T765" s="153"/>
      <c r="U765" s="159"/>
      <c r="V765" s="160"/>
      <c r="AB765" s="135"/>
    </row>
    <row r="766" spans="1:28" ht="20.100000000000001" customHeight="1">
      <c r="A766" s="213" t="str">
        <f t="shared" si="13"/>
        <v/>
      </c>
      <c r="B766" s="154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165"/>
      <c r="N766" s="166"/>
      <c r="P766" s="156"/>
      <c r="Q766" s="157"/>
      <c r="R766" s="158"/>
      <c r="S766" s="153"/>
      <c r="T766" s="153"/>
      <c r="U766" s="159"/>
      <c r="V766" s="160"/>
      <c r="AB766" s="135"/>
    </row>
    <row r="767" spans="1:28" ht="20.100000000000001" customHeight="1">
      <c r="A767" s="213" t="str">
        <f t="shared" si="13"/>
        <v/>
      </c>
      <c r="B767" s="154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65"/>
      <c r="N767" s="166"/>
      <c r="P767" s="156"/>
      <c r="Q767" s="157"/>
      <c r="R767" s="158"/>
      <c r="S767" s="153"/>
      <c r="T767" s="153"/>
      <c r="U767" s="159"/>
      <c r="V767" s="160"/>
      <c r="AB767" s="135"/>
    </row>
    <row r="768" spans="1:28" ht="20.100000000000001" customHeight="1">
      <c r="A768" s="213" t="str">
        <f t="shared" si="13"/>
        <v/>
      </c>
      <c r="B768" s="154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165"/>
      <c r="N768" s="166"/>
      <c r="P768" s="156"/>
      <c r="Q768" s="157"/>
      <c r="R768" s="158"/>
      <c r="S768" s="153"/>
      <c r="T768" s="153"/>
      <c r="U768" s="159"/>
      <c r="V768" s="160"/>
      <c r="AB768" s="135"/>
    </row>
    <row r="769" spans="1:28" ht="20.100000000000001" customHeight="1">
      <c r="A769" s="213" t="str">
        <f t="shared" si="13"/>
        <v/>
      </c>
      <c r="B769" s="154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165"/>
      <c r="N769" s="166"/>
      <c r="P769" s="156"/>
      <c r="Q769" s="157"/>
      <c r="R769" s="158"/>
      <c r="S769" s="153"/>
      <c r="T769" s="153"/>
      <c r="U769" s="159"/>
      <c r="V769" s="160"/>
      <c r="AB769" s="135"/>
    </row>
    <row r="770" spans="1:28" ht="20.100000000000001" customHeight="1">
      <c r="A770" s="213" t="str">
        <f t="shared" si="13"/>
        <v/>
      </c>
      <c r="B770" s="154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165"/>
      <c r="N770" s="166"/>
      <c r="P770" s="156"/>
      <c r="Q770" s="157"/>
      <c r="R770" s="158"/>
      <c r="S770" s="153"/>
      <c r="T770" s="153"/>
      <c r="U770" s="159"/>
      <c r="V770" s="160"/>
      <c r="AB770" s="135"/>
    </row>
    <row r="771" spans="1:28" ht="20.100000000000001" customHeight="1">
      <c r="A771" s="213" t="str">
        <f t="shared" si="13"/>
        <v/>
      </c>
      <c r="B771" s="154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65"/>
      <c r="N771" s="166"/>
      <c r="P771" s="156"/>
      <c r="Q771" s="157"/>
      <c r="R771" s="158"/>
      <c r="S771" s="153"/>
      <c r="T771" s="153"/>
      <c r="U771" s="159"/>
      <c r="V771" s="160"/>
      <c r="AB771" s="135"/>
    </row>
    <row r="772" spans="1:28" ht="20.100000000000001" customHeight="1">
      <c r="A772" s="213" t="str">
        <f t="shared" ref="A772:A835" si="14">IF(K772="","",IF(B772="",A771,A771+1))</f>
        <v/>
      </c>
      <c r="B772" s="154"/>
      <c r="C772" s="153"/>
      <c r="D772" s="153"/>
      <c r="E772" s="153"/>
      <c r="F772" s="153"/>
      <c r="G772" s="153"/>
      <c r="H772" s="153"/>
      <c r="I772" s="153"/>
      <c r="J772" s="153"/>
      <c r="K772" s="153"/>
      <c r="L772" s="153"/>
      <c r="M772" s="165"/>
      <c r="N772" s="166"/>
      <c r="P772" s="156"/>
      <c r="Q772" s="157"/>
      <c r="R772" s="158"/>
      <c r="S772" s="153"/>
      <c r="T772" s="153"/>
      <c r="U772" s="159"/>
      <c r="V772" s="160"/>
      <c r="AB772" s="135"/>
    </row>
    <row r="773" spans="1:28" ht="20.100000000000001" customHeight="1">
      <c r="A773" s="213" t="str">
        <f t="shared" si="14"/>
        <v/>
      </c>
      <c r="B773" s="154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65"/>
      <c r="N773" s="166"/>
      <c r="P773" s="156"/>
      <c r="Q773" s="157"/>
      <c r="R773" s="158"/>
      <c r="S773" s="153"/>
      <c r="T773" s="153"/>
      <c r="U773" s="159"/>
      <c r="V773" s="160"/>
      <c r="AB773" s="135"/>
    </row>
    <row r="774" spans="1:28" ht="20.100000000000001" customHeight="1">
      <c r="A774" s="213" t="str">
        <f t="shared" si="14"/>
        <v/>
      </c>
      <c r="B774" s="154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165"/>
      <c r="N774" s="166"/>
      <c r="P774" s="156"/>
      <c r="Q774" s="157"/>
      <c r="R774" s="158"/>
      <c r="S774" s="153"/>
      <c r="T774" s="153"/>
      <c r="U774" s="159"/>
      <c r="V774" s="160"/>
      <c r="AB774" s="135"/>
    </row>
    <row r="775" spans="1:28" ht="20.100000000000001" customHeight="1">
      <c r="A775" s="213" t="str">
        <f t="shared" si="14"/>
        <v/>
      </c>
      <c r="B775" s="154"/>
      <c r="C775" s="153"/>
      <c r="D775" s="153"/>
      <c r="E775" s="153"/>
      <c r="F775" s="153"/>
      <c r="G775" s="153"/>
      <c r="H775" s="153"/>
      <c r="I775" s="153"/>
      <c r="J775" s="153"/>
      <c r="K775" s="153"/>
      <c r="L775" s="153"/>
      <c r="M775" s="165"/>
      <c r="N775" s="166"/>
      <c r="P775" s="156"/>
      <c r="Q775" s="157"/>
      <c r="R775" s="158"/>
      <c r="S775" s="153"/>
      <c r="T775" s="153"/>
      <c r="U775" s="159"/>
      <c r="V775" s="160"/>
      <c r="AB775" s="135"/>
    </row>
    <row r="776" spans="1:28" ht="20.100000000000001" customHeight="1">
      <c r="A776" s="213" t="str">
        <f t="shared" si="14"/>
        <v/>
      </c>
      <c r="B776" s="154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165"/>
      <c r="N776" s="166"/>
      <c r="P776" s="156"/>
      <c r="Q776" s="157"/>
      <c r="R776" s="158"/>
      <c r="S776" s="153"/>
      <c r="T776" s="153"/>
      <c r="U776" s="159"/>
      <c r="V776" s="160"/>
      <c r="AB776" s="135"/>
    </row>
    <row r="777" spans="1:28" ht="20.100000000000001" customHeight="1">
      <c r="A777" s="213" t="str">
        <f t="shared" si="14"/>
        <v/>
      </c>
      <c r="B777" s="154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165"/>
      <c r="N777" s="166"/>
      <c r="P777" s="156"/>
      <c r="Q777" s="157"/>
      <c r="R777" s="158"/>
      <c r="S777" s="153"/>
      <c r="T777" s="153"/>
      <c r="U777" s="159"/>
      <c r="V777" s="160"/>
      <c r="AB777" s="135"/>
    </row>
    <row r="778" spans="1:28" ht="20.100000000000001" customHeight="1">
      <c r="A778" s="213" t="str">
        <f t="shared" si="14"/>
        <v/>
      </c>
      <c r="B778" s="154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165"/>
      <c r="N778" s="166"/>
      <c r="P778" s="156"/>
      <c r="Q778" s="157"/>
      <c r="R778" s="158"/>
      <c r="S778" s="153"/>
      <c r="T778" s="153"/>
      <c r="U778" s="159"/>
      <c r="V778" s="160"/>
      <c r="AB778" s="135"/>
    </row>
    <row r="779" spans="1:28" ht="20.100000000000001" customHeight="1">
      <c r="A779" s="213" t="str">
        <f t="shared" si="14"/>
        <v/>
      </c>
      <c r="B779" s="154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65"/>
      <c r="N779" s="166"/>
      <c r="P779" s="156"/>
      <c r="Q779" s="157"/>
      <c r="R779" s="158"/>
      <c r="S779" s="153"/>
      <c r="T779" s="153"/>
      <c r="U779" s="159"/>
      <c r="V779" s="160"/>
      <c r="AB779" s="135"/>
    </row>
    <row r="780" spans="1:28" ht="20.100000000000001" customHeight="1">
      <c r="A780" s="213" t="str">
        <f t="shared" si="14"/>
        <v/>
      </c>
      <c r="B780" s="154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65"/>
      <c r="N780" s="166"/>
      <c r="P780" s="156"/>
      <c r="Q780" s="157"/>
      <c r="R780" s="158"/>
      <c r="S780" s="153"/>
      <c r="T780" s="153"/>
      <c r="U780" s="159"/>
      <c r="V780" s="160"/>
      <c r="AB780" s="135"/>
    </row>
    <row r="781" spans="1:28" ht="20.100000000000001" customHeight="1">
      <c r="A781" s="213" t="str">
        <f t="shared" si="14"/>
        <v/>
      </c>
      <c r="B781" s="154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65"/>
      <c r="N781" s="166"/>
      <c r="P781" s="156"/>
      <c r="Q781" s="157"/>
      <c r="R781" s="158"/>
      <c r="S781" s="153"/>
      <c r="T781" s="153"/>
      <c r="U781" s="159"/>
      <c r="V781" s="160"/>
      <c r="AB781" s="135"/>
    </row>
    <row r="782" spans="1:28" ht="20.100000000000001" customHeight="1">
      <c r="A782" s="213" t="str">
        <f t="shared" si="14"/>
        <v/>
      </c>
      <c r="B782" s="154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65"/>
      <c r="N782" s="166"/>
      <c r="P782" s="156"/>
      <c r="Q782" s="157"/>
      <c r="R782" s="158"/>
      <c r="S782" s="153"/>
      <c r="T782" s="153"/>
      <c r="U782" s="159"/>
      <c r="V782" s="160"/>
      <c r="AB782" s="135"/>
    </row>
    <row r="783" spans="1:28" ht="20.100000000000001" customHeight="1">
      <c r="A783" s="213" t="str">
        <f t="shared" si="14"/>
        <v/>
      </c>
      <c r="B783" s="154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165"/>
      <c r="N783" s="166"/>
      <c r="P783" s="156"/>
      <c r="Q783" s="157"/>
      <c r="R783" s="158"/>
      <c r="S783" s="153"/>
      <c r="T783" s="153"/>
      <c r="U783" s="159"/>
      <c r="V783" s="160"/>
      <c r="AB783" s="135"/>
    </row>
    <row r="784" spans="1:28" ht="20.100000000000001" customHeight="1">
      <c r="A784" s="213" t="str">
        <f t="shared" si="14"/>
        <v/>
      </c>
      <c r="B784" s="154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65"/>
      <c r="N784" s="166"/>
      <c r="P784" s="156"/>
      <c r="Q784" s="157"/>
      <c r="R784" s="158"/>
      <c r="S784" s="153"/>
      <c r="T784" s="153"/>
      <c r="U784" s="159"/>
      <c r="V784" s="160"/>
      <c r="AB784" s="135"/>
    </row>
    <row r="785" spans="1:28" ht="20.100000000000001" customHeight="1">
      <c r="A785" s="213" t="str">
        <f t="shared" si="14"/>
        <v/>
      </c>
      <c r="B785" s="154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65"/>
      <c r="N785" s="166"/>
      <c r="P785" s="156"/>
      <c r="Q785" s="157"/>
      <c r="R785" s="158"/>
      <c r="S785" s="153"/>
      <c r="T785" s="153"/>
      <c r="U785" s="159"/>
      <c r="V785" s="160"/>
      <c r="AB785" s="135"/>
    </row>
    <row r="786" spans="1:28" ht="20.100000000000001" customHeight="1">
      <c r="A786" s="213" t="str">
        <f t="shared" si="14"/>
        <v/>
      </c>
      <c r="B786" s="154"/>
      <c r="C786" s="153"/>
      <c r="D786" s="153"/>
      <c r="E786" s="153"/>
      <c r="F786" s="153"/>
      <c r="G786" s="153"/>
      <c r="H786" s="153"/>
      <c r="I786" s="153"/>
      <c r="J786" s="153"/>
      <c r="K786" s="153"/>
      <c r="L786" s="153"/>
      <c r="M786" s="165"/>
      <c r="N786" s="166"/>
      <c r="P786" s="156"/>
      <c r="Q786" s="157"/>
      <c r="R786" s="158"/>
      <c r="S786" s="153"/>
      <c r="T786" s="153"/>
      <c r="U786" s="159"/>
      <c r="V786" s="160"/>
      <c r="AB786" s="135"/>
    </row>
    <row r="787" spans="1:28" ht="20.100000000000001" customHeight="1">
      <c r="A787" s="213" t="str">
        <f t="shared" si="14"/>
        <v/>
      </c>
      <c r="B787" s="154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165"/>
      <c r="N787" s="166"/>
      <c r="P787" s="156"/>
      <c r="Q787" s="157"/>
      <c r="R787" s="158"/>
      <c r="S787" s="153"/>
      <c r="T787" s="153"/>
      <c r="U787" s="159"/>
      <c r="V787" s="160"/>
      <c r="AB787" s="135"/>
    </row>
    <row r="788" spans="1:28" ht="20.100000000000001" customHeight="1">
      <c r="A788" s="213" t="str">
        <f t="shared" si="14"/>
        <v/>
      </c>
      <c r="B788" s="154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165"/>
      <c r="N788" s="166"/>
      <c r="P788" s="156"/>
      <c r="Q788" s="157"/>
      <c r="R788" s="158"/>
      <c r="S788" s="153"/>
      <c r="T788" s="153"/>
      <c r="U788" s="159"/>
      <c r="V788" s="160"/>
      <c r="AB788" s="135"/>
    </row>
    <row r="789" spans="1:28" ht="20.100000000000001" customHeight="1">
      <c r="A789" s="213" t="str">
        <f t="shared" si="14"/>
        <v/>
      </c>
      <c r="B789" s="154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165"/>
      <c r="N789" s="166"/>
      <c r="P789" s="156"/>
      <c r="Q789" s="157"/>
      <c r="R789" s="158"/>
      <c r="S789" s="153"/>
      <c r="T789" s="153"/>
      <c r="U789" s="159"/>
      <c r="V789" s="160"/>
      <c r="AB789" s="135"/>
    </row>
    <row r="790" spans="1:28" ht="20.100000000000001" customHeight="1">
      <c r="A790" s="213" t="str">
        <f t="shared" si="14"/>
        <v/>
      </c>
      <c r="B790" s="154"/>
      <c r="C790" s="153"/>
      <c r="D790" s="153"/>
      <c r="E790" s="153"/>
      <c r="F790" s="153"/>
      <c r="G790" s="153"/>
      <c r="H790" s="153"/>
      <c r="I790" s="153"/>
      <c r="J790" s="153"/>
      <c r="K790" s="153"/>
      <c r="L790" s="153"/>
      <c r="M790" s="165"/>
      <c r="N790" s="166"/>
      <c r="P790" s="156"/>
      <c r="Q790" s="157"/>
      <c r="R790" s="158"/>
      <c r="S790" s="153"/>
      <c r="T790" s="153"/>
      <c r="U790" s="159"/>
      <c r="V790" s="160"/>
      <c r="AB790" s="135"/>
    </row>
    <row r="791" spans="1:28" ht="20.100000000000001" customHeight="1">
      <c r="A791" s="213" t="str">
        <f t="shared" si="14"/>
        <v/>
      </c>
      <c r="B791" s="154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65"/>
      <c r="N791" s="166"/>
      <c r="P791" s="156"/>
      <c r="Q791" s="157"/>
      <c r="R791" s="158"/>
      <c r="S791" s="153"/>
      <c r="T791" s="153"/>
      <c r="U791" s="159"/>
      <c r="V791" s="160"/>
      <c r="AB791" s="135"/>
    </row>
    <row r="792" spans="1:28" ht="20.100000000000001" customHeight="1">
      <c r="A792" s="213" t="str">
        <f t="shared" si="14"/>
        <v/>
      </c>
      <c r="B792" s="154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165"/>
      <c r="N792" s="166"/>
      <c r="P792" s="156"/>
      <c r="Q792" s="157"/>
      <c r="R792" s="158"/>
      <c r="S792" s="153"/>
      <c r="T792" s="153"/>
      <c r="U792" s="159"/>
      <c r="V792" s="160"/>
      <c r="AB792" s="135"/>
    </row>
    <row r="793" spans="1:28" ht="20.100000000000001" customHeight="1">
      <c r="A793" s="213" t="str">
        <f t="shared" si="14"/>
        <v/>
      </c>
      <c r="B793" s="154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65"/>
      <c r="N793" s="166"/>
      <c r="P793" s="156"/>
      <c r="Q793" s="157"/>
      <c r="R793" s="158"/>
      <c r="S793" s="153"/>
      <c r="T793" s="153"/>
      <c r="U793" s="159"/>
      <c r="V793" s="160"/>
      <c r="AB793" s="135"/>
    </row>
    <row r="794" spans="1:28" ht="20.100000000000001" customHeight="1">
      <c r="A794" s="213" t="str">
        <f t="shared" si="14"/>
        <v/>
      </c>
      <c r="B794" s="154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165"/>
      <c r="N794" s="166"/>
      <c r="P794" s="156"/>
      <c r="Q794" s="157"/>
      <c r="R794" s="158"/>
      <c r="S794" s="153"/>
      <c r="T794" s="153"/>
      <c r="U794" s="159"/>
      <c r="V794" s="160"/>
      <c r="AB794" s="135"/>
    </row>
    <row r="795" spans="1:28" ht="20.100000000000001" customHeight="1">
      <c r="A795" s="213" t="str">
        <f t="shared" si="14"/>
        <v/>
      </c>
      <c r="B795" s="154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165"/>
      <c r="N795" s="166"/>
      <c r="P795" s="156"/>
      <c r="Q795" s="157"/>
      <c r="R795" s="158"/>
      <c r="S795" s="153"/>
      <c r="T795" s="153"/>
      <c r="U795" s="159"/>
      <c r="V795" s="160"/>
      <c r="AB795" s="135"/>
    </row>
    <row r="796" spans="1:28" ht="20.100000000000001" customHeight="1">
      <c r="A796" s="213" t="str">
        <f t="shared" si="14"/>
        <v/>
      </c>
      <c r="B796" s="154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65"/>
      <c r="N796" s="166"/>
      <c r="P796" s="156"/>
      <c r="Q796" s="157"/>
      <c r="R796" s="158"/>
      <c r="S796" s="153"/>
      <c r="T796" s="153"/>
      <c r="U796" s="159"/>
      <c r="V796" s="160"/>
      <c r="AB796" s="135"/>
    </row>
    <row r="797" spans="1:28" ht="20.100000000000001" customHeight="1">
      <c r="A797" s="213" t="str">
        <f t="shared" si="14"/>
        <v/>
      </c>
      <c r="B797" s="154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65"/>
      <c r="N797" s="166"/>
      <c r="P797" s="156"/>
      <c r="Q797" s="157"/>
      <c r="R797" s="158"/>
      <c r="S797" s="153"/>
      <c r="T797" s="153"/>
      <c r="U797" s="159"/>
      <c r="V797" s="160"/>
      <c r="AB797" s="135"/>
    </row>
    <row r="798" spans="1:28" ht="20.100000000000001" customHeight="1">
      <c r="A798" s="213" t="str">
        <f t="shared" si="14"/>
        <v/>
      </c>
      <c r="B798" s="154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165"/>
      <c r="N798" s="166"/>
      <c r="P798" s="156"/>
      <c r="Q798" s="157"/>
      <c r="R798" s="158"/>
      <c r="S798" s="153"/>
      <c r="T798" s="153"/>
      <c r="U798" s="159"/>
      <c r="V798" s="160"/>
      <c r="AB798" s="135"/>
    </row>
    <row r="799" spans="1:28" ht="20.100000000000001" customHeight="1">
      <c r="A799" s="213" t="str">
        <f t="shared" si="14"/>
        <v/>
      </c>
      <c r="B799" s="154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165"/>
      <c r="N799" s="166"/>
      <c r="P799" s="156"/>
      <c r="Q799" s="157"/>
      <c r="R799" s="158"/>
      <c r="S799" s="153"/>
      <c r="T799" s="153"/>
      <c r="U799" s="159"/>
      <c r="V799" s="160"/>
      <c r="AB799" s="135"/>
    </row>
    <row r="800" spans="1:28" ht="20.100000000000001" customHeight="1">
      <c r="A800" s="213" t="str">
        <f t="shared" si="14"/>
        <v/>
      </c>
      <c r="B800" s="154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165"/>
      <c r="N800" s="166"/>
      <c r="P800" s="156"/>
      <c r="Q800" s="157"/>
      <c r="R800" s="158"/>
      <c r="S800" s="153"/>
      <c r="T800" s="153"/>
      <c r="U800" s="159"/>
      <c r="V800" s="160"/>
      <c r="AB800" s="135"/>
    </row>
    <row r="801" spans="1:28" ht="20.100000000000001" customHeight="1">
      <c r="A801" s="213" t="str">
        <f t="shared" si="14"/>
        <v/>
      </c>
      <c r="B801" s="154"/>
      <c r="C801" s="153"/>
      <c r="D801" s="153"/>
      <c r="E801" s="153"/>
      <c r="F801" s="153"/>
      <c r="G801" s="153"/>
      <c r="H801" s="153"/>
      <c r="I801" s="153"/>
      <c r="J801" s="153"/>
      <c r="K801" s="153"/>
      <c r="L801" s="153"/>
      <c r="M801" s="165"/>
      <c r="N801" s="166"/>
      <c r="P801" s="156"/>
      <c r="Q801" s="157"/>
      <c r="R801" s="158"/>
      <c r="S801" s="153"/>
      <c r="T801" s="153"/>
      <c r="U801" s="159"/>
      <c r="V801" s="160"/>
      <c r="AB801" s="135"/>
    </row>
    <row r="802" spans="1:28" ht="20.100000000000001" customHeight="1">
      <c r="A802" s="213" t="str">
        <f t="shared" si="14"/>
        <v/>
      </c>
      <c r="B802" s="154"/>
      <c r="C802" s="153"/>
      <c r="D802" s="153"/>
      <c r="E802" s="153"/>
      <c r="F802" s="153"/>
      <c r="G802" s="153"/>
      <c r="H802" s="153"/>
      <c r="I802" s="153"/>
      <c r="J802" s="153"/>
      <c r="K802" s="153"/>
      <c r="L802" s="153"/>
      <c r="M802" s="165"/>
      <c r="N802" s="166"/>
      <c r="P802" s="156"/>
      <c r="Q802" s="157"/>
      <c r="R802" s="158"/>
      <c r="S802" s="153"/>
      <c r="T802" s="153"/>
      <c r="U802" s="159"/>
      <c r="V802" s="160"/>
      <c r="AB802" s="135"/>
    </row>
    <row r="803" spans="1:28" ht="20.100000000000001" customHeight="1">
      <c r="A803" s="213" t="str">
        <f t="shared" si="14"/>
        <v/>
      </c>
      <c r="B803" s="154"/>
      <c r="C803" s="153"/>
      <c r="D803" s="153"/>
      <c r="E803" s="153"/>
      <c r="F803" s="153"/>
      <c r="G803" s="153"/>
      <c r="H803" s="153"/>
      <c r="I803" s="153"/>
      <c r="J803" s="153"/>
      <c r="K803" s="153"/>
      <c r="L803" s="153"/>
      <c r="M803" s="165"/>
      <c r="N803" s="166"/>
      <c r="P803" s="156"/>
      <c r="Q803" s="157"/>
      <c r="R803" s="158"/>
      <c r="S803" s="153"/>
      <c r="T803" s="153"/>
      <c r="U803" s="159"/>
      <c r="V803" s="160"/>
      <c r="AB803" s="135"/>
    </row>
    <row r="804" spans="1:28" ht="20.100000000000001" customHeight="1">
      <c r="A804" s="213" t="str">
        <f t="shared" si="14"/>
        <v/>
      </c>
      <c r="B804" s="154"/>
      <c r="C804" s="153"/>
      <c r="D804" s="153"/>
      <c r="E804" s="153"/>
      <c r="F804" s="153"/>
      <c r="G804" s="153"/>
      <c r="H804" s="153"/>
      <c r="I804" s="153"/>
      <c r="J804" s="153"/>
      <c r="K804" s="153"/>
      <c r="L804" s="153"/>
      <c r="M804" s="165"/>
      <c r="N804" s="166"/>
      <c r="P804" s="156"/>
      <c r="Q804" s="157"/>
      <c r="R804" s="158"/>
      <c r="S804" s="153"/>
      <c r="T804" s="153"/>
      <c r="U804" s="159"/>
      <c r="V804" s="160"/>
      <c r="AB804" s="135"/>
    </row>
    <row r="805" spans="1:28" ht="20.100000000000001" customHeight="1">
      <c r="A805" s="213" t="str">
        <f t="shared" si="14"/>
        <v/>
      </c>
      <c r="B805" s="154"/>
      <c r="C805" s="153"/>
      <c r="D805" s="153"/>
      <c r="E805" s="153"/>
      <c r="F805" s="153"/>
      <c r="G805" s="153"/>
      <c r="H805" s="153"/>
      <c r="I805" s="153"/>
      <c r="J805" s="153"/>
      <c r="K805" s="153"/>
      <c r="L805" s="153"/>
      <c r="M805" s="165"/>
      <c r="N805" s="166"/>
      <c r="P805" s="156"/>
      <c r="Q805" s="157"/>
      <c r="R805" s="158"/>
      <c r="S805" s="153"/>
      <c r="T805" s="153"/>
      <c r="U805" s="159"/>
      <c r="V805" s="160"/>
      <c r="AB805" s="135"/>
    </row>
    <row r="806" spans="1:28" ht="20.100000000000001" customHeight="1">
      <c r="A806" s="213" t="str">
        <f t="shared" si="14"/>
        <v/>
      </c>
      <c r="B806" s="154"/>
      <c r="C806" s="153"/>
      <c r="D806" s="153"/>
      <c r="E806" s="153"/>
      <c r="F806" s="153"/>
      <c r="G806" s="153"/>
      <c r="H806" s="153"/>
      <c r="I806" s="153"/>
      <c r="J806" s="153"/>
      <c r="K806" s="153"/>
      <c r="L806" s="153"/>
      <c r="M806" s="165"/>
      <c r="N806" s="166"/>
      <c r="P806" s="156"/>
      <c r="Q806" s="157"/>
      <c r="R806" s="158"/>
      <c r="S806" s="153"/>
      <c r="T806" s="153"/>
      <c r="U806" s="159"/>
      <c r="V806" s="160"/>
      <c r="AB806" s="135"/>
    </row>
    <row r="807" spans="1:28" ht="20.100000000000001" customHeight="1">
      <c r="A807" s="213" t="str">
        <f t="shared" si="14"/>
        <v/>
      </c>
      <c r="B807" s="154"/>
      <c r="C807" s="153"/>
      <c r="D807" s="153"/>
      <c r="E807" s="153"/>
      <c r="F807" s="153"/>
      <c r="G807" s="153"/>
      <c r="H807" s="153"/>
      <c r="I807" s="153"/>
      <c r="J807" s="153"/>
      <c r="K807" s="153"/>
      <c r="L807" s="153"/>
      <c r="M807" s="165"/>
      <c r="N807" s="166"/>
      <c r="P807" s="156"/>
      <c r="Q807" s="157"/>
      <c r="R807" s="158"/>
      <c r="S807" s="153"/>
      <c r="T807" s="153"/>
      <c r="U807" s="159"/>
      <c r="V807" s="160"/>
      <c r="AB807" s="135"/>
    </row>
    <row r="808" spans="1:28" ht="20.100000000000001" customHeight="1">
      <c r="A808" s="213" t="str">
        <f t="shared" si="14"/>
        <v/>
      </c>
      <c r="B808" s="154"/>
      <c r="C808" s="153"/>
      <c r="D808" s="153"/>
      <c r="E808" s="153"/>
      <c r="F808" s="153"/>
      <c r="G808" s="153"/>
      <c r="H808" s="153"/>
      <c r="I808" s="153"/>
      <c r="J808" s="153"/>
      <c r="K808" s="153"/>
      <c r="L808" s="153"/>
      <c r="M808" s="165"/>
      <c r="N808" s="166"/>
      <c r="P808" s="156"/>
      <c r="Q808" s="157"/>
      <c r="R808" s="158"/>
      <c r="S808" s="153"/>
      <c r="T808" s="153"/>
      <c r="U808" s="159"/>
      <c r="V808" s="160"/>
      <c r="AB808" s="135"/>
    </row>
    <row r="809" spans="1:28" ht="20.100000000000001" customHeight="1">
      <c r="A809" s="213" t="str">
        <f t="shared" si="14"/>
        <v/>
      </c>
      <c r="B809" s="154"/>
      <c r="C809" s="153"/>
      <c r="D809" s="153"/>
      <c r="E809" s="153"/>
      <c r="F809" s="153"/>
      <c r="G809" s="153"/>
      <c r="H809" s="153"/>
      <c r="I809" s="153"/>
      <c r="J809" s="153"/>
      <c r="K809" s="153"/>
      <c r="L809" s="153"/>
      <c r="M809" s="165"/>
      <c r="N809" s="166"/>
      <c r="P809" s="156"/>
      <c r="Q809" s="157"/>
      <c r="R809" s="158"/>
      <c r="S809" s="153"/>
      <c r="T809" s="153"/>
      <c r="U809" s="159"/>
      <c r="V809" s="160"/>
      <c r="AB809" s="135"/>
    </row>
    <row r="810" spans="1:28" ht="20.100000000000001" customHeight="1">
      <c r="A810" s="213" t="str">
        <f t="shared" si="14"/>
        <v/>
      </c>
      <c r="B810" s="154"/>
      <c r="C810" s="153"/>
      <c r="D810" s="153"/>
      <c r="E810" s="153"/>
      <c r="F810" s="153"/>
      <c r="G810" s="153"/>
      <c r="H810" s="153"/>
      <c r="I810" s="153"/>
      <c r="J810" s="153"/>
      <c r="K810" s="153"/>
      <c r="L810" s="153"/>
      <c r="M810" s="165"/>
      <c r="N810" s="166"/>
      <c r="P810" s="156"/>
      <c r="Q810" s="157"/>
      <c r="R810" s="158"/>
      <c r="S810" s="153"/>
      <c r="T810" s="153"/>
      <c r="U810" s="159"/>
      <c r="V810" s="160"/>
      <c r="AB810" s="135"/>
    </row>
    <row r="811" spans="1:28" ht="20.100000000000001" customHeight="1">
      <c r="A811" s="213" t="str">
        <f t="shared" si="14"/>
        <v/>
      </c>
      <c r="B811" s="154"/>
      <c r="C811" s="153"/>
      <c r="D811" s="153"/>
      <c r="E811" s="153"/>
      <c r="F811" s="153"/>
      <c r="G811" s="153"/>
      <c r="H811" s="153"/>
      <c r="I811" s="153"/>
      <c r="J811" s="153"/>
      <c r="K811" s="153"/>
      <c r="L811" s="153"/>
      <c r="M811" s="165"/>
      <c r="N811" s="166"/>
      <c r="P811" s="156"/>
      <c r="Q811" s="157"/>
      <c r="R811" s="158"/>
      <c r="S811" s="153"/>
      <c r="T811" s="153"/>
      <c r="U811" s="159"/>
      <c r="V811" s="160"/>
      <c r="AB811" s="135"/>
    </row>
    <row r="812" spans="1:28" ht="20.100000000000001" customHeight="1">
      <c r="A812" s="213" t="str">
        <f t="shared" si="14"/>
        <v/>
      </c>
      <c r="B812" s="154"/>
      <c r="C812" s="153"/>
      <c r="D812" s="153"/>
      <c r="E812" s="153"/>
      <c r="F812" s="153"/>
      <c r="G812" s="153"/>
      <c r="H812" s="153"/>
      <c r="I812" s="153"/>
      <c r="J812" s="153"/>
      <c r="K812" s="153"/>
      <c r="L812" s="153"/>
      <c r="M812" s="165"/>
      <c r="N812" s="166"/>
      <c r="P812" s="156"/>
      <c r="Q812" s="157"/>
      <c r="R812" s="158"/>
      <c r="S812" s="153"/>
      <c r="T812" s="153"/>
      <c r="U812" s="159"/>
      <c r="V812" s="160"/>
      <c r="AB812" s="135"/>
    </row>
    <row r="813" spans="1:28" ht="20.100000000000001" customHeight="1">
      <c r="A813" s="213" t="str">
        <f t="shared" si="14"/>
        <v/>
      </c>
      <c r="B813" s="154"/>
      <c r="C813" s="153"/>
      <c r="D813" s="153"/>
      <c r="E813" s="153"/>
      <c r="F813" s="153"/>
      <c r="G813" s="153"/>
      <c r="H813" s="153"/>
      <c r="I813" s="153"/>
      <c r="J813" s="153"/>
      <c r="K813" s="153"/>
      <c r="L813" s="153"/>
      <c r="M813" s="165"/>
      <c r="N813" s="166"/>
      <c r="P813" s="156"/>
      <c r="Q813" s="157"/>
      <c r="R813" s="158"/>
      <c r="S813" s="153"/>
      <c r="T813" s="153"/>
      <c r="U813" s="159"/>
      <c r="V813" s="160"/>
      <c r="AB813" s="135"/>
    </row>
    <row r="814" spans="1:28" ht="20.100000000000001" customHeight="1">
      <c r="A814" s="213" t="str">
        <f t="shared" si="14"/>
        <v/>
      </c>
      <c r="B814" s="154"/>
      <c r="C814" s="153"/>
      <c r="D814" s="153"/>
      <c r="E814" s="153"/>
      <c r="F814" s="153"/>
      <c r="G814" s="153"/>
      <c r="H814" s="153"/>
      <c r="I814" s="153"/>
      <c r="J814" s="153"/>
      <c r="K814" s="153"/>
      <c r="L814" s="153"/>
      <c r="M814" s="165"/>
      <c r="N814" s="166"/>
      <c r="P814" s="156"/>
      <c r="Q814" s="157"/>
      <c r="R814" s="158"/>
      <c r="S814" s="153"/>
      <c r="T814" s="153"/>
      <c r="U814" s="159"/>
      <c r="V814" s="160"/>
      <c r="AB814" s="135"/>
    </row>
    <row r="815" spans="1:28" ht="20.100000000000001" customHeight="1">
      <c r="A815" s="213" t="str">
        <f t="shared" si="14"/>
        <v/>
      </c>
      <c r="B815" s="154"/>
      <c r="C815" s="153"/>
      <c r="D815" s="153"/>
      <c r="E815" s="153"/>
      <c r="F815" s="153"/>
      <c r="G815" s="153"/>
      <c r="H815" s="153"/>
      <c r="I815" s="153"/>
      <c r="J815" s="153"/>
      <c r="K815" s="153"/>
      <c r="L815" s="153"/>
      <c r="M815" s="165"/>
      <c r="N815" s="166"/>
      <c r="P815" s="156"/>
      <c r="Q815" s="157"/>
      <c r="R815" s="158"/>
      <c r="S815" s="153"/>
      <c r="T815" s="153"/>
      <c r="U815" s="159"/>
      <c r="V815" s="160"/>
      <c r="AB815" s="135"/>
    </row>
    <row r="816" spans="1:28" ht="20.100000000000001" customHeight="1">
      <c r="A816" s="213" t="str">
        <f t="shared" si="14"/>
        <v/>
      </c>
      <c r="B816" s="154"/>
      <c r="C816" s="153"/>
      <c r="D816" s="153"/>
      <c r="E816" s="153"/>
      <c r="F816" s="153"/>
      <c r="G816" s="153"/>
      <c r="H816" s="153"/>
      <c r="I816" s="153"/>
      <c r="J816" s="153"/>
      <c r="K816" s="153"/>
      <c r="L816" s="153"/>
      <c r="M816" s="165"/>
      <c r="N816" s="166"/>
      <c r="P816" s="156"/>
      <c r="Q816" s="157"/>
      <c r="R816" s="158"/>
      <c r="S816" s="153"/>
      <c r="T816" s="153"/>
      <c r="U816" s="159"/>
      <c r="V816" s="160"/>
      <c r="AB816" s="135"/>
    </row>
    <row r="817" spans="1:28" ht="20.100000000000001" customHeight="1">
      <c r="A817" s="213" t="str">
        <f t="shared" si="14"/>
        <v/>
      </c>
      <c r="B817" s="154"/>
      <c r="C817" s="153"/>
      <c r="D817" s="153"/>
      <c r="E817" s="153"/>
      <c r="F817" s="153"/>
      <c r="G817" s="153"/>
      <c r="H817" s="153"/>
      <c r="I817" s="153"/>
      <c r="J817" s="153"/>
      <c r="K817" s="153"/>
      <c r="L817" s="153"/>
      <c r="M817" s="165"/>
      <c r="N817" s="166"/>
      <c r="P817" s="156"/>
      <c r="Q817" s="157"/>
      <c r="R817" s="158"/>
      <c r="S817" s="153"/>
      <c r="T817" s="153"/>
      <c r="U817" s="159"/>
      <c r="V817" s="160"/>
      <c r="AB817" s="135"/>
    </row>
    <row r="818" spans="1:28" ht="20.100000000000001" customHeight="1">
      <c r="A818" s="213" t="str">
        <f t="shared" si="14"/>
        <v/>
      </c>
      <c r="B818" s="154"/>
      <c r="C818" s="153"/>
      <c r="D818" s="153"/>
      <c r="E818" s="153"/>
      <c r="F818" s="153"/>
      <c r="G818" s="153"/>
      <c r="H818" s="153"/>
      <c r="I818" s="153"/>
      <c r="J818" s="153"/>
      <c r="K818" s="153"/>
      <c r="L818" s="153"/>
      <c r="M818" s="165"/>
      <c r="N818" s="166"/>
      <c r="P818" s="156"/>
      <c r="Q818" s="157"/>
      <c r="R818" s="158"/>
      <c r="S818" s="153"/>
      <c r="T818" s="153"/>
      <c r="U818" s="159"/>
      <c r="V818" s="160"/>
      <c r="AB818" s="135"/>
    </row>
    <row r="819" spans="1:28" ht="20.100000000000001" customHeight="1">
      <c r="A819" s="213" t="str">
        <f t="shared" si="14"/>
        <v/>
      </c>
      <c r="B819" s="154"/>
      <c r="C819" s="153"/>
      <c r="D819" s="153"/>
      <c r="E819" s="153"/>
      <c r="F819" s="153"/>
      <c r="G819" s="153"/>
      <c r="H819" s="153"/>
      <c r="I819" s="153"/>
      <c r="J819" s="153"/>
      <c r="K819" s="153"/>
      <c r="L819" s="153"/>
      <c r="M819" s="165"/>
      <c r="N819" s="166"/>
      <c r="P819" s="156"/>
      <c r="Q819" s="157"/>
      <c r="R819" s="158"/>
      <c r="S819" s="153"/>
      <c r="T819" s="153"/>
      <c r="U819" s="159"/>
      <c r="V819" s="160"/>
      <c r="AB819" s="135"/>
    </row>
    <row r="820" spans="1:28" ht="20.100000000000001" customHeight="1">
      <c r="A820" s="213" t="str">
        <f t="shared" si="14"/>
        <v/>
      </c>
      <c r="B820" s="154"/>
      <c r="C820" s="153"/>
      <c r="D820" s="153"/>
      <c r="E820" s="153"/>
      <c r="F820" s="153"/>
      <c r="G820" s="153"/>
      <c r="H820" s="153"/>
      <c r="I820" s="153"/>
      <c r="J820" s="153"/>
      <c r="K820" s="153"/>
      <c r="L820" s="153"/>
      <c r="M820" s="165"/>
      <c r="N820" s="166"/>
      <c r="P820" s="156"/>
      <c r="Q820" s="157"/>
      <c r="R820" s="158"/>
      <c r="S820" s="153"/>
      <c r="T820" s="153"/>
      <c r="U820" s="159"/>
      <c r="V820" s="160"/>
      <c r="AB820" s="135"/>
    </row>
    <row r="821" spans="1:28" ht="20.100000000000001" customHeight="1">
      <c r="A821" s="213" t="str">
        <f t="shared" si="14"/>
        <v/>
      </c>
      <c r="B821" s="154"/>
      <c r="C821" s="153"/>
      <c r="D821" s="153"/>
      <c r="E821" s="153"/>
      <c r="F821" s="153"/>
      <c r="G821" s="153"/>
      <c r="H821" s="153"/>
      <c r="I821" s="153"/>
      <c r="J821" s="153"/>
      <c r="K821" s="153"/>
      <c r="L821" s="153"/>
      <c r="M821" s="165"/>
      <c r="N821" s="166"/>
      <c r="P821" s="156"/>
      <c r="Q821" s="157"/>
      <c r="R821" s="158"/>
      <c r="S821" s="153"/>
      <c r="T821" s="153"/>
      <c r="U821" s="159"/>
      <c r="V821" s="160"/>
      <c r="AB821" s="135"/>
    </row>
    <row r="822" spans="1:28" ht="20.100000000000001" customHeight="1">
      <c r="A822" s="213" t="str">
        <f t="shared" si="14"/>
        <v/>
      </c>
      <c r="B822" s="154"/>
      <c r="C822" s="153"/>
      <c r="D822" s="153"/>
      <c r="E822" s="153"/>
      <c r="F822" s="153"/>
      <c r="G822" s="153"/>
      <c r="H822" s="153"/>
      <c r="I822" s="153"/>
      <c r="J822" s="153"/>
      <c r="K822" s="153"/>
      <c r="L822" s="153"/>
      <c r="M822" s="165"/>
      <c r="N822" s="166"/>
      <c r="P822" s="156"/>
      <c r="Q822" s="157"/>
      <c r="R822" s="158"/>
      <c r="S822" s="153"/>
      <c r="T822" s="153"/>
      <c r="U822" s="159"/>
      <c r="V822" s="160"/>
      <c r="AB822" s="135"/>
    </row>
    <row r="823" spans="1:28" ht="20.100000000000001" customHeight="1">
      <c r="A823" s="213" t="str">
        <f t="shared" si="14"/>
        <v/>
      </c>
      <c r="B823" s="154"/>
      <c r="C823" s="153"/>
      <c r="D823" s="153"/>
      <c r="E823" s="153"/>
      <c r="F823" s="153"/>
      <c r="G823" s="153"/>
      <c r="H823" s="153"/>
      <c r="I823" s="153"/>
      <c r="J823" s="153"/>
      <c r="K823" s="153"/>
      <c r="L823" s="153"/>
      <c r="M823" s="165"/>
      <c r="N823" s="166"/>
      <c r="P823" s="156"/>
      <c r="Q823" s="157"/>
      <c r="R823" s="158"/>
      <c r="S823" s="153"/>
      <c r="T823" s="153"/>
      <c r="U823" s="159"/>
      <c r="V823" s="160"/>
      <c r="AB823" s="135"/>
    </row>
    <row r="824" spans="1:28" ht="20.100000000000001" customHeight="1">
      <c r="A824" s="213" t="str">
        <f t="shared" si="14"/>
        <v/>
      </c>
      <c r="B824" s="154"/>
      <c r="C824" s="153"/>
      <c r="D824" s="153"/>
      <c r="E824" s="153"/>
      <c r="F824" s="153"/>
      <c r="G824" s="153"/>
      <c r="H824" s="153"/>
      <c r="I824" s="153"/>
      <c r="J824" s="153"/>
      <c r="K824" s="153"/>
      <c r="L824" s="153"/>
      <c r="M824" s="165"/>
      <c r="N824" s="166"/>
      <c r="P824" s="156"/>
      <c r="Q824" s="157"/>
      <c r="R824" s="158"/>
      <c r="S824" s="153"/>
      <c r="T824" s="153"/>
      <c r="U824" s="159"/>
      <c r="V824" s="160"/>
      <c r="AB824" s="135"/>
    </row>
    <row r="825" spans="1:28" ht="20.100000000000001" customHeight="1">
      <c r="A825" s="213" t="str">
        <f t="shared" si="14"/>
        <v/>
      </c>
      <c r="B825" s="154"/>
      <c r="C825" s="153"/>
      <c r="D825" s="153"/>
      <c r="E825" s="153"/>
      <c r="F825" s="153"/>
      <c r="G825" s="153"/>
      <c r="H825" s="153"/>
      <c r="I825" s="153"/>
      <c r="J825" s="153"/>
      <c r="K825" s="153"/>
      <c r="L825" s="153"/>
      <c r="M825" s="165"/>
      <c r="N825" s="166"/>
      <c r="P825" s="156"/>
      <c r="Q825" s="157"/>
      <c r="R825" s="158"/>
      <c r="S825" s="153"/>
      <c r="T825" s="153"/>
      <c r="U825" s="159"/>
      <c r="V825" s="160"/>
      <c r="AB825" s="135"/>
    </row>
    <row r="826" spans="1:28" ht="20.100000000000001" customHeight="1">
      <c r="A826" s="213" t="str">
        <f t="shared" si="14"/>
        <v/>
      </c>
      <c r="B826" s="154"/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65"/>
      <c r="N826" s="166"/>
      <c r="P826" s="156"/>
      <c r="Q826" s="157"/>
      <c r="R826" s="158"/>
      <c r="S826" s="153"/>
      <c r="T826" s="153"/>
      <c r="U826" s="159"/>
      <c r="V826" s="160"/>
      <c r="AB826" s="135"/>
    </row>
    <row r="827" spans="1:28" ht="20.100000000000001" customHeight="1">
      <c r="A827" s="213" t="str">
        <f t="shared" si="14"/>
        <v/>
      </c>
      <c r="B827" s="154"/>
      <c r="C827" s="153"/>
      <c r="D827" s="153"/>
      <c r="E827" s="153"/>
      <c r="F827" s="153"/>
      <c r="G827" s="153"/>
      <c r="H827" s="153"/>
      <c r="I827" s="153"/>
      <c r="J827" s="153"/>
      <c r="K827" s="153"/>
      <c r="L827" s="153"/>
      <c r="M827" s="165"/>
      <c r="N827" s="166"/>
      <c r="P827" s="156"/>
      <c r="Q827" s="157"/>
      <c r="R827" s="158"/>
      <c r="S827" s="153"/>
      <c r="T827" s="153"/>
      <c r="U827" s="159"/>
      <c r="V827" s="160"/>
      <c r="AB827" s="135"/>
    </row>
    <row r="828" spans="1:28" ht="20.100000000000001" customHeight="1">
      <c r="A828" s="213" t="str">
        <f t="shared" si="14"/>
        <v/>
      </c>
      <c r="B828" s="154"/>
      <c r="C828" s="153"/>
      <c r="D828" s="153"/>
      <c r="E828" s="153"/>
      <c r="F828" s="153"/>
      <c r="G828" s="153"/>
      <c r="H828" s="153"/>
      <c r="I828" s="153"/>
      <c r="J828" s="153"/>
      <c r="K828" s="153"/>
      <c r="L828" s="153"/>
      <c r="M828" s="165"/>
      <c r="N828" s="166"/>
      <c r="P828" s="156"/>
      <c r="Q828" s="157"/>
      <c r="R828" s="158"/>
      <c r="S828" s="153"/>
      <c r="T828" s="153"/>
      <c r="U828" s="159"/>
      <c r="V828" s="160"/>
      <c r="AB828" s="135"/>
    </row>
    <row r="829" spans="1:28" ht="20.100000000000001" customHeight="1">
      <c r="A829" s="213" t="str">
        <f t="shared" si="14"/>
        <v/>
      </c>
      <c r="B829" s="154"/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165"/>
      <c r="N829" s="166"/>
      <c r="P829" s="156"/>
      <c r="Q829" s="157"/>
      <c r="R829" s="158"/>
      <c r="S829" s="153"/>
      <c r="T829" s="153"/>
      <c r="U829" s="159"/>
      <c r="V829" s="160"/>
      <c r="AB829" s="135"/>
    </row>
    <row r="830" spans="1:28" ht="20.100000000000001" customHeight="1">
      <c r="A830" s="213" t="str">
        <f t="shared" si="14"/>
        <v/>
      </c>
      <c r="B830" s="154"/>
      <c r="C830" s="153"/>
      <c r="D830" s="153"/>
      <c r="E830" s="153"/>
      <c r="F830" s="153"/>
      <c r="G830" s="153"/>
      <c r="H830" s="153"/>
      <c r="I830" s="153"/>
      <c r="J830" s="153"/>
      <c r="K830" s="153"/>
      <c r="L830" s="153"/>
      <c r="M830" s="165"/>
      <c r="N830" s="166"/>
      <c r="P830" s="156"/>
      <c r="Q830" s="157"/>
      <c r="R830" s="158"/>
      <c r="S830" s="153"/>
      <c r="T830" s="153"/>
      <c r="U830" s="159"/>
      <c r="V830" s="160"/>
      <c r="AB830" s="135"/>
    </row>
    <row r="831" spans="1:28" ht="20.100000000000001" customHeight="1">
      <c r="A831" s="213" t="str">
        <f t="shared" si="14"/>
        <v/>
      </c>
      <c r="B831" s="154"/>
      <c r="C831" s="153"/>
      <c r="D831" s="153"/>
      <c r="E831" s="153"/>
      <c r="F831" s="153"/>
      <c r="G831" s="153"/>
      <c r="H831" s="153"/>
      <c r="I831" s="153"/>
      <c r="J831" s="153"/>
      <c r="K831" s="153"/>
      <c r="L831" s="153"/>
      <c r="M831" s="165"/>
      <c r="N831" s="166"/>
      <c r="P831" s="156"/>
      <c r="Q831" s="157"/>
      <c r="R831" s="158"/>
      <c r="S831" s="153"/>
      <c r="T831" s="153"/>
      <c r="U831" s="159"/>
      <c r="V831" s="160"/>
      <c r="AB831" s="135"/>
    </row>
    <row r="832" spans="1:28" ht="20.100000000000001" customHeight="1">
      <c r="A832" s="213" t="str">
        <f t="shared" si="14"/>
        <v/>
      </c>
      <c r="B832" s="154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65"/>
      <c r="N832" s="166"/>
      <c r="P832" s="156"/>
      <c r="Q832" s="157"/>
      <c r="R832" s="158"/>
      <c r="S832" s="153"/>
      <c r="T832" s="153"/>
      <c r="U832" s="159"/>
      <c r="V832" s="160"/>
      <c r="AB832" s="135"/>
    </row>
    <row r="833" spans="1:28" ht="20.100000000000001" customHeight="1">
      <c r="A833" s="213" t="str">
        <f t="shared" si="14"/>
        <v/>
      </c>
      <c r="B833" s="154"/>
      <c r="C833" s="153"/>
      <c r="D833" s="153"/>
      <c r="E833" s="153"/>
      <c r="F833" s="153"/>
      <c r="G833" s="153"/>
      <c r="H833" s="153"/>
      <c r="I833" s="153"/>
      <c r="J833" s="153"/>
      <c r="K833" s="153"/>
      <c r="L833" s="153"/>
      <c r="M833" s="165"/>
      <c r="N833" s="166"/>
      <c r="P833" s="156"/>
      <c r="Q833" s="157"/>
      <c r="R833" s="158"/>
      <c r="S833" s="153"/>
      <c r="T833" s="153"/>
      <c r="U833" s="159"/>
      <c r="V833" s="160"/>
      <c r="AB833" s="135"/>
    </row>
    <row r="834" spans="1:28" ht="20.100000000000001" customHeight="1">
      <c r="A834" s="213" t="str">
        <f t="shared" si="14"/>
        <v/>
      </c>
      <c r="B834" s="154"/>
      <c r="C834" s="153"/>
      <c r="D834" s="153"/>
      <c r="E834" s="153"/>
      <c r="F834" s="153"/>
      <c r="G834" s="153"/>
      <c r="H834" s="153"/>
      <c r="I834" s="153"/>
      <c r="J834" s="153"/>
      <c r="K834" s="153"/>
      <c r="L834" s="153"/>
      <c r="M834" s="165"/>
      <c r="N834" s="166"/>
      <c r="P834" s="156"/>
      <c r="Q834" s="157"/>
      <c r="R834" s="158"/>
      <c r="S834" s="153"/>
      <c r="T834" s="153"/>
      <c r="U834" s="159"/>
      <c r="V834" s="160"/>
      <c r="AB834" s="135"/>
    </row>
    <row r="835" spans="1:28" ht="20.100000000000001" customHeight="1">
      <c r="A835" s="213" t="str">
        <f t="shared" si="14"/>
        <v/>
      </c>
      <c r="B835" s="154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165"/>
      <c r="N835" s="166"/>
      <c r="P835" s="156"/>
      <c r="Q835" s="157"/>
      <c r="R835" s="158"/>
      <c r="S835" s="153"/>
      <c r="T835" s="153"/>
      <c r="U835" s="159"/>
      <c r="V835" s="160"/>
      <c r="AB835" s="135"/>
    </row>
    <row r="836" spans="1:28" ht="20.100000000000001" customHeight="1">
      <c r="A836" s="213" t="str">
        <f t="shared" ref="A836:A899" si="15">IF(K836="","",IF(B836="",A835,A835+1))</f>
        <v/>
      </c>
      <c r="B836" s="154"/>
      <c r="C836" s="153"/>
      <c r="D836" s="153"/>
      <c r="E836" s="153"/>
      <c r="F836" s="153"/>
      <c r="G836" s="153"/>
      <c r="H836" s="153"/>
      <c r="I836" s="153"/>
      <c r="J836" s="153"/>
      <c r="K836" s="153"/>
      <c r="L836" s="153"/>
      <c r="M836" s="165"/>
      <c r="N836" s="166"/>
      <c r="P836" s="156"/>
      <c r="Q836" s="157"/>
      <c r="R836" s="158"/>
      <c r="S836" s="153"/>
      <c r="T836" s="153"/>
      <c r="U836" s="159"/>
      <c r="V836" s="160"/>
      <c r="AB836" s="135"/>
    </row>
    <row r="837" spans="1:28" ht="20.100000000000001" customHeight="1">
      <c r="A837" s="213" t="str">
        <f t="shared" si="15"/>
        <v/>
      </c>
      <c r="B837" s="154"/>
      <c r="C837" s="153"/>
      <c r="D837" s="153"/>
      <c r="E837" s="153"/>
      <c r="F837" s="153"/>
      <c r="G837" s="153"/>
      <c r="H837" s="153"/>
      <c r="I837" s="153"/>
      <c r="J837" s="153"/>
      <c r="K837" s="153"/>
      <c r="L837" s="153"/>
      <c r="M837" s="165"/>
      <c r="N837" s="166"/>
      <c r="P837" s="156"/>
      <c r="Q837" s="157"/>
      <c r="R837" s="158"/>
      <c r="S837" s="153"/>
      <c r="T837" s="153"/>
      <c r="U837" s="159"/>
      <c r="V837" s="160"/>
      <c r="AB837" s="135"/>
    </row>
    <row r="838" spans="1:28" ht="20.100000000000001" customHeight="1">
      <c r="A838" s="213" t="str">
        <f t="shared" si="15"/>
        <v/>
      </c>
      <c r="B838" s="154"/>
      <c r="C838" s="153"/>
      <c r="D838" s="153"/>
      <c r="E838" s="153"/>
      <c r="F838" s="153"/>
      <c r="G838" s="153"/>
      <c r="H838" s="153"/>
      <c r="I838" s="153"/>
      <c r="J838" s="153"/>
      <c r="K838" s="153"/>
      <c r="L838" s="153"/>
      <c r="M838" s="165"/>
      <c r="N838" s="166"/>
      <c r="P838" s="156"/>
      <c r="Q838" s="157"/>
      <c r="R838" s="158"/>
      <c r="S838" s="153"/>
      <c r="T838" s="153"/>
      <c r="U838" s="159"/>
      <c r="V838" s="160"/>
      <c r="AB838" s="135"/>
    </row>
    <row r="839" spans="1:28" ht="20.100000000000001" customHeight="1">
      <c r="A839" s="213" t="str">
        <f t="shared" si="15"/>
        <v/>
      </c>
      <c r="B839" s="154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65"/>
      <c r="N839" s="166"/>
      <c r="P839" s="156"/>
      <c r="Q839" s="157"/>
      <c r="R839" s="158"/>
      <c r="S839" s="153"/>
      <c r="T839" s="153"/>
      <c r="U839" s="159"/>
      <c r="V839" s="160"/>
      <c r="AB839" s="135"/>
    </row>
    <row r="840" spans="1:28" ht="20.100000000000001" customHeight="1">
      <c r="A840" s="213" t="str">
        <f t="shared" si="15"/>
        <v/>
      </c>
      <c r="B840" s="154"/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165"/>
      <c r="N840" s="166"/>
      <c r="P840" s="156"/>
      <c r="Q840" s="157"/>
      <c r="R840" s="158"/>
      <c r="S840" s="153"/>
      <c r="T840" s="153"/>
      <c r="U840" s="159"/>
      <c r="V840" s="160"/>
      <c r="AB840" s="135"/>
    </row>
    <row r="841" spans="1:28" ht="20.100000000000001" customHeight="1">
      <c r="A841" s="213" t="str">
        <f t="shared" si="15"/>
        <v/>
      </c>
      <c r="B841" s="154"/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165"/>
      <c r="N841" s="166"/>
      <c r="P841" s="156"/>
      <c r="Q841" s="157"/>
      <c r="R841" s="158"/>
      <c r="S841" s="153"/>
      <c r="T841" s="153"/>
      <c r="U841" s="159"/>
      <c r="V841" s="160"/>
      <c r="AB841" s="135"/>
    </row>
    <row r="842" spans="1:28" ht="20.100000000000001" customHeight="1">
      <c r="A842" s="213" t="str">
        <f t="shared" si="15"/>
        <v/>
      </c>
      <c r="B842" s="154"/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165"/>
      <c r="N842" s="166"/>
      <c r="P842" s="156"/>
      <c r="Q842" s="157"/>
      <c r="R842" s="158"/>
      <c r="S842" s="153"/>
      <c r="T842" s="153"/>
      <c r="U842" s="159"/>
      <c r="V842" s="160"/>
      <c r="AB842" s="135"/>
    </row>
    <row r="843" spans="1:28" ht="20.100000000000001" customHeight="1">
      <c r="A843" s="213" t="str">
        <f t="shared" si="15"/>
        <v/>
      </c>
      <c r="B843" s="154"/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65"/>
      <c r="N843" s="166"/>
      <c r="P843" s="156"/>
      <c r="Q843" s="157"/>
      <c r="R843" s="158"/>
      <c r="S843" s="153"/>
      <c r="T843" s="153"/>
      <c r="U843" s="159"/>
      <c r="V843" s="160"/>
      <c r="AB843" s="135"/>
    </row>
    <row r="844" spans="1:28" ht="20.100000000000001" customHeight="1">
      <c r="A844" s="213" t="str">
        <f t="shared" si="15"/>
        <v/>
      </c>
      <c r="B844" s="154"/>
      <c r="C844" s="153"/>
      <c r="D844" s="153"/>
      <c r="E844" s="153"/>
      <c r="F844" s="153"/>
      <c r="G844" s="153"/>
      <c r="H844" s="153"/>
      <c r="I844" s="153"/>
      <c r="J844" s="153"/>
      <c r="K844" s="153"/>
      <c r="L844" s="153"/>
      <c r="M844" s="165"/>
      <c r="N844" s="166"/>
      <c r="P844" s="156"/>
      <c r="Q844" s="157"/>
      <c r="R844" s="158"/>
      <c r="S844" s="153"/>
      <c r="T844" s="153"/>
      <c r="U844" s="159"/>
      <c r="V844" s="160"/>
      <c r="AB844" s="135"/>
    </row>
    <row r="845" spans="1:28" ht="20.100000000000001" customHeight="1">
      <c r="A845" s="213" t="str">
        <f t="shared" si="15"/>
        <v/>
      </c>
      <c r="B845" s="154"/>
      <c r="C845" s="153"/>
      <c r="D845" s="153"/>
      <c r="E845" s="153"/>
      <c r="F845" s="153"/>
      <c r="G845" s="153"/>
      <c r="H845" s="153"/>
      <c r="I845" s="153"/>
      <c r="J845" s="153"/>
      <c r="K845" s="153"/>
      <c r="L845" s="153"/>
      <c r="M845" s="165"/>
      <c r="N845" s="166"/>
      <c r="P845" s="156"/>
      <c r="Q845" s="157"/>
      <c r="R845" s="158"/>
      <c r="S845" s="153"/>
      <c r="T845" s="153"/>
      <c r="U845" s="159"/>
      <c r="V845" s="160"/>
      <c r="AB845" s="135"/>
    </row>
    <row r="846" spans="1:28" ht="20.100000000000001" customHeight="1">
      <c r="A846" s="213" t="str">
        <f t="shared" si="15"/>
        <v/>
      </c>
      <c r="B846" s="154"/>
      <c r="C846" s="153"/>
      <c r="D846" s="153"/>
      <c r="E846" s="153"/>
      <c r="F846" s="153"/>
      <c r="G846" s="153"/>
      <c r="H846" s="153"/>
      <c r="I846" s="153"/>
      <c r="J846" s="153"/>
      <c r="K846" s="170"/>
      <c r="L846" s="170"/>
      <c r="M846" s="165"/>
      <c r="N846" s="166"/>
      <c r="P846" s="156"/>
      <c r="Q846" s="157"/>
      <c r="R846" s="158"/>
      <c r="S846" s="153"/>
      <c r="T846" s="153"/>
      <c r="U846" s="159"/>
      <c r="V846" s="160"/>
      <c r="AB846" s="135"/>
    </row>
    <row r="847" spans="1:28" ht="20.100000000000001" customHeight="1">
      <c r="A847" s="213" t="str">
        <f t="shared" si="15"/>
        <v/>
      </c>
      <c r="B847" s="154"/>
      <c r="C847" s="153"/>
      <c r="D847" s="153"/>
      <c r="E847" s="153"/>
      <c r="F847" s="153"/>
      <c r="G847" s="153"/>
      <c r="H847" s="153"/>
      <c r="I847" s="153"/>
      <c r="J847" s="153"/>
      <c r="K847" s="170"/>
      <c r="L847" s="170"/>
      <c r="M847" s="165"/>
      <c r="N847" s="166"/>
      <c r="P847" s="156"/>
      <c r="Q847" s="157"/>
      <c r="R847" s="158"/>
      <c r="S847" s="153"/>
      <c r="T847" s="153"/>
      <c r="U847" s="159"/>
      <c r="V847" s="160"/>
      <c r="AB847" s="135"/>
    </row>
    <row r="848" spans="1:28" ht="20.100000000000001" customHeight="1">
      <c r="A848" s="213" t="str">
        <f t="shared" si="15"/>
        <v/>
      </c>
      <c r="B848" s="154"/>
      <c r="C848" s="153"/>
      <c r="D848" s="153"/>
      <c r="E848" s="153"/>
      <c r="F848" s="153"/>
      <c r="G848" s="153"/>
      <c r="H848" s="153"/>
      <c r="I848" s="153"/>
      <c r="J848" s="153"/>
      <c r="K848" s="170"/>
      <c r="L848" s="170"/>
      <c r="M848" s="165"/>
      <c r="N848" s="166"/>
      <c r="P848" s="156"/>
      <c r="Q848" s="157"/>
      <c r="R848" s="158"/>
      <c r="S848" s="153"/>
      <c r="T848" s="153"/>
      <c r="U848" s="159"/>
      <c r="V848" s="160"/>
      <c r="AB848" s="135"/>
    </row>
    <row r="849" spans="1:28" ht="20.100000000000001" customHeight="1">
      <c r="A849" s="213" t="str">
        <f t="shared" si="15"/>
        <v/>
      </c>
      <c r="B849" s="154"/>
      <c r="C849" s="153"/>
      <c r="D849" s="153"/>
      <c r="E849" s="153"/>
      <c r="F849" s="153"/>
      <c r="G849" s="153"/>
      <c r="H849" s="153"/>
      <c r="I849" s="153"/>
      <c r="J849" s="153"/>
      <c r="K849" s="170"/>
      <c r="L849" s="170"/>
      <c r="M849" s="165"/>
      <c r="N849" s="166"/>
      <c r="P849" s="156"/>
      <c r="Q849" s="157"/>
      <c r="R849" s="158"/>
      <c r="S849" s="153"/>
      <c r="T849" s="153"/>
      <c r="U849" s="159"/>
      <c r="V849" s="160"/>
      <c r="AB849" s="135"/>
    </row>
    <row r="850" spans="1:28" ht="20.100000000000001" customHeight="1">
      <c r="A850" s="213" t="str">
        <f t="shared" si="15"/>
        <v/>
      </c>
      <c r="B850" s="154"/>
      <c r="C850" s="153"/>
      <c r="D850" s="153"/>
      <c r="E850" s="153"/>
      <c r="F850" s="153"/>
      <c r="G850" s="153"/>
      <c r="H850" s="153"/>
      <c r="I850" s="153"/>
      <c r="J850" s="153"/>
      <c r="K850" s="153"/>
      <c r="L850" s="153"/>
      <c r="M850" s="165"/>
      <c r="N850" s="166"/>
      <c r="P850" s="156"/>
      <c r="Q850" s="157"/>
      <c r="R850" s="158"/>
      <c r="S850" s="153"/>
      <c r="T850" s="153"/>
      <c r="U850" s="159"/>
      <c r="V850" s="160"/>
      <c r="AB850" s="135"/>
    </row>
    <row r="851" spans="1:28" ht="20.100000000000001" customHeight="1">
      <c r="A851" s="213" t="str">
        <f t="shared" si="15"/>
        <v/>
      </c>
      <c r="B851" s="154"/>
      <c r="C851" s="153"/>
      <c r="D851" s="153"/>
      <c r="E851" s="153"/>
      <c r="F851" s="153"/>
      <c r="G851" s="153"/>
      <c r="H851" s="153"/>
      <c r="I851" s="153"/>
      <c r="J851" s="153"/>
      <c r="K851" s="153"/>
      <c r="L851" s="153"/>
      <c r="M851" s="165"/>
      <c r="N851" s="166"/>
      <c r="P851" s="156"/>
      <c r="Q851" s="157"/>
      <c r="R851" s="158"/>
      <c r="S851" s="153"/>
      <c r="T851" s="153"/>
      <c r="U851" s="159"/>
      <c r="V851" s="160"/>
      <c r="AB851" s="135"/>
    </row>
    <row r="852" spans="1:28" ht="20.100000000000001" customHeight="1">
      <c r="A852" s="213" t="str">
        <f t="shared" si="15"/>
        <v/>
      </c>
      <c r="B852" s="154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165"/>
      <c r="N852" s="166"/>
      <c r="P852" s="156"/>
      <c r="Q852" s="157"/>
      <c r="R852" s="158"/>
      <c r="S852" s="153"/>
      <c r="T852" s="153"/>
      <c r="U852" s="159"/>
      <c r="V852" s="160"/>
      <c r="AB852" s="135"/>
    </row>
    <row r="853" spans="1:28" ht="20.100000000000001" customHeight="1">
      <c r="A853" s="213" t="str">
        <f t="shared" si="15"/>
        <v/>
      </c>
      <c r="B853" s="154"/>
      <c r="C853" s="153"/>
      <c r="D853" s="153"/>
      <c r="E853" s="153"/>
      <c r="F853" s="153"/>
      <c r="G853" s="153"/>
      <c r="H853" s="153"/>
      <c r="I853" s="153"/>
      <c r="J853" s="153"/>
      <c r="K853" s="153"/>
      <c r="L853" s="153"/>
      <c r="M853" s="165"/>
      <c r="N853" s="166"/>
      <c r="P853" s="156"/>
      <c r="Q853" s="157"/>
      <c r="R853" s="158"/>
      <c r="S853" s="153"/>
      <c r="T853" s="153"/>
      <c r="U853" s="159"/>
      <c r="V853" s="160"/>
      <c r="AB853" s="135"/>
    </row>
    <row r="854" spans="1:28" ht="20.100000000000001" customHeight="1">
      <c r="A854" s="213" t="str">
        <f t="shared" si="15"/>
        <v/>
      </c>
      <c r="B854" s="154"/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165"/>
      <c r="N854" s="166"/>
      <c r="P854" s="156"/>
      <c r="Q854" s="157"/>
      <c r="R854" s="158"/>
      <c r="S854" s="153"/>
      <c r="T854" s="153"/>
      <c r="U854" s="159"/>
      <c r="V854" s="160"/>
      <c r="AB854" s="135"/>
    </row>
    <row r="855" spans="1:28" ht="20.100000000000001" customHeight="1">
      <c r="A855" s="213" t="str">
        <f t="shared" si="15"/>
        <v/>
      </c>
      <c r="B855" s="154"/>
      <c r="C855" s="153"/>
      <c r="D855" s="153"/>
      <c r="E855" s="153"/>
      <c r="F855" s="153"/>
      <c r="G855" s="153"/>
      <c r="H855" s="153"/>
      <c r="I855" s="153"/>
      <c r="J855" s="153"/>
      <c r="K855" s="153"/>
      <c r="L855" s="153"/>
      <c r="M855" s="165"/>
      <c r="N855" s="166"/>
      <c r="P855" s="156"/>
      <c r="Q855" s="157"/>
      <c r="R855" s="158"/>
      <c r="S855" s="153"/>
      <c r="T855" s="153"/>
      <c r="U855" s="159"/>
      <c r="V855" s="160"/>
      <c r="AB855" s="135"/>
    </row>
    <row r="856" spans="1:28" ht="20.100000000000001" customHeight="1">
      <c r="A856" s="213" t="str">
        <f t="shared" si="15"/>
        <v/>
      </c>
      <c r="B856" s="154"/>
      <c r="C856" s="153"/>
      <c r="D856" s="153"/>
      <c r="E856" s="153"/>
      <c r="F856" s="153"/>
      <c r="G856" s="153"/>
      <c r="H856" s="153"/>
      <c r="I856" s="153"/>
      <c r="J856" s="153"/>
      <c r="K856" s="153"/>
      <c r="L856" s="153"/>
      <c r="M856" s="165"/>
      <c r="N856" s="166"/>
      <c r="P856" s="156"/>
      <c r="Q856" s="157"/>
      <c r="R856" s="158"/>
      <c r="S856" s="153"/>
      <c r="T856" s="153"/>
      <c r="U856" s="159"/>
      <c r="V856" s="160"/>
      <c r="AB856" s="135"/>
    </row>
    <row r="857" spans="1:28" ht="20.100000000000001" customHeight="1">
      <c r="A857" s="213" t="str">
        <f t="shared" si="15"/>
        <v/>
      </c>
      <c r="B857" s="154"/>
      <c r="C857" s="153"/>
      <c r="D857" s="153"/>
      <c r="E857" s="153"/>
      <c r="F857" s="153"/>
      <c r="G857" s="153"/>
      <c r="H857" s="153"/>
      <c r="I857" s="153"/>
      <c r="J857" s="153"/>
      <c r="K857" s="153"/>
      <c r="L857" s="153"/>
      <c r="M857" s="165"/>
      <c r="N857" s="166"/>
      <c r="P857" s="156"/>
      <c r="Q857" s="157"/>
      <c r="R857" s="158"/>
      <c r="S857" s="153"/>
      <c r="T857" s="153"/>
      <c r="U857" s="159"/>
      <c r="V857" s="160"/>
      <c r="AB857" s="135"/>
    </row>
    <row r="858" spans="1:28" ht="20.100000000000001" customHeight="1">
      <c r="A858" s="213" t="str">
        <f t="shared" si="15"/>
        <v/>
      </c>
      <c r="B858" s="154"/>
      <c r="C858" s="153"/>
      <c r="D858" s="153"/>
      <c r="E858" s="153"/>
      <c r="F858" s="153"/>
      <c r="G858" s="153"/>
      <c r="H858" s="153"/>
      <c r="I858" s="153"/>
      <c r="J858" s="153"/>
      <c r="K858" s="153"/>
      <c r="L858" s="153"/>
      <c r="M858" s="165"/>
      <c r="N858" s="166"/>
      <c r="P858" s="156"/>
      <c r="Q858" s="157"/>
      <c r="R858" s="158"/>
      <c r="S858" s="153"/>
      <c r="T858" s="153"/>
      <c r="U858" s="159"/>
      <c r="V858" s="160"/>
      <c r="AB858" s="135"/>
    </row>
    <row r="859" spans="1:28" ht="20.100000000000001" customHeight="1">
      <c r="A859" s="213" t="str">
        <f t="shared" si="15"/>
        <v/>
      </c>
      <c r="B859" s="154"/>
      <c r="C859" s="153"/>
      <c r="D859" s="153"/>
      <c r="E859" s="153"/>
      <c r="F859" s="153"/>
      <c r="G859" s="153"/>
      <c r="H859" s="153"/>
      <c r="I859" s="153"/>
      <c r="J859" s="153"/>
      <c r="K859" s="153"/>
      <c r="L859" s="153"/>
      <c r="M859" s="165"/>
      <c r="N859" s="166"/>
      <c r="P859" s="156"/>
      <c r="Q859" s="157"/>
      <c r="R859" s="158"/>
      <c r="S859" s="153"/>
      <c r="T859" s="153"/>
      <c r="U859" s="159"/>
      <c r="V859" s="160"/>
      <c r="AB859" s="135"/>
    </row>
    <row r="860" spans="1:28" ht="20.100000000000001" customHeight="1">
      <c r="A860" s="213" t="str">
        <f t="shared" si="15"/>
        <v/>
      </c>
      <c r="B860" s="154"/>
      <c r="C860" s="153"/>
      <c r="D860" s="153"/>
      <c r="E860" s="153"/>
      <c r="F860" s="153"/>
      <c r="G860" s="153"/>
      <c r="H860" s="153"/>
      <c r="I860" s="153"/>
      <c r="J860" s="153"/>
      <c r="K860" s="153"/>
      <c r="L860" s="153"/>
      <c r="M860" s="165"/>
      <c r="N860" s="166"/>
      <c r="P860" s="156"/>
      <c r="Q860" s="157"/>
      <c r="R860" s="158"/>
      <c r="S860" s="153"/>
      <c r="T860" s="153"/>
      <c r="U860" s="159"/>
      <c r="V860" s="160"/>
      <c r="AB860" s="135"/>
    </row>
    <row r="861" spans="1:28" ht="20.100000000000001" customHeight="1">
      <c r="A861" s="213" t="str">
        <f t="shared" si="15"/>
        <v/>
      </c>
      <c r="B861" s="154"/>
      <c r="C861" s="153"/>
      <c r="D861" s="153"/>
      <c r="E861" s="153"/>
      <c r="F861" s="153"/>
      <c r="G861" s="153"/>
      <c r="H861" s="153"/>
      <c r="I861" s="153"/>
      <c r="J861" s="153"/>
      <c r="K861" s="153"/>
      <c r="L861" s="153"/>
      <c r="M861" s="165"/>
      <c r="N861" s="166"/>
      <c r="P861" s="156"/>
      <c r="Q861" s="157"/>
      <c r="R861" s="158"/>
      <c r="S861" s="153"/>
      <c r="T861" s="153"/>
      <c r="U861" s="159"/>
      <c r="V861" s="160"/>
      <c r="AB861" s="135"/>
    </row>
    <row r="862" spans="1:28" ht="20.100000000000001" customHeight="1">
      <c r="A862" s="213" t="str">
        <f t="shared" si="15"/>
        <v/>
      </c>
      <c r="B862" s="154"/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65"/>
      <c r="N862" s="166"/>
      <c r="P862" s="156"/>
      <c r="Q862" s="157"/>
      <c r="R862" s="158"/>
      <c r="S862" s="153"/>
      <c r="T862" s="153"/>
      <c r="U862" s="159"/>
      <c r="V862" s="160"/>
      <c r="AB862" s="135"/>
    </row>
    <row r="863" spans="1:28" ht="20.100000000000001" customHeight="1">
      <c r="A863" s="213" t="str">
        <f t="shared" si="15"/>
        <v/>
      </c>
      <c r="B863" s="154"/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165"/>
      <c r="N863" s="166"/>
      <c r="P863" s="156"/>
      <c r="Q863" s="157"/>
      <c r="R863" s="158"/>
      <c r="S863" s="153"/>
      <c r="T863" s="153"/>
      <c r="U863" s="159"/>
      <c r="V863" s="160"/>
      <c r="AB863" s="135"/>
    </row>
    <row r="864" spans="1:28" ht="20.100000000000001" customHeight="1">
      <c r="A864" s="213" t="str">
        <f t="shared" si="15"/>
        <v/>
      </c>
      <c r="B864" s="154"/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165"/>
      <c r="N864" s="166"/>
      <c r="P864" s="156"/>
      <c r="Q864" s="157"/>
      <c r="R864" s="158"/>
      <c r="S864" s="153"/>
      <c r="T864" s="153"/>
      <c r="U864" s="159"/>
      <c r="V864" s="160"/>
      <c r="AB864" s="135"/>
    </row>
    <row r="865" spans="1:28" ht="20.100000000000001" customHeight="1">
      <c r="A865" s="213" t="str">
        <f t="shared" si="15"/>
        <v/>
      </c>
      <c r="B865" s="154"/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65"/>
      <c r="N865" s="166"/>
      <c r="P865" s="156"/>
      <c r="Q865" s="157"/>
      <c r="R865" s="158"/>
      <c r="S865" s="153"/>
      <c r="T865" s="153"/>
      <c r="U865" s="159"/>
      <c r="V865" s="160"/>
      <c r="AB865" s="135"/>
    </row>
    <row r="866" spans="1:28" ht="20.100000000000001" customHeight="1">
      <c r="A866" s="213" t="str">
        <f t="shared" si="15"/>
        <v/>
      </c>
      <c r="B866" s="154"/>
      <c r="C866" s="153"/>
      <c r="D866" s="153"/>
      <c r="E866" s="153"/>
      <c r="F866" s="153"/>
      <c r="G866" s="153"/>
      <c r="H866" s="153"/>
      <c r="I866" s="153"/>
      <c r="J866" s="153"/>
      <c r="K866" s="153"/>
      <c r="L866" s="153"/>
      <c r="M866" s="165"/>
      <c r="N866" s="166"/>
      <c r="P866" s="156"/>
      <c r="Q866" s="157"/>
      <c r="R866" s="158"/>
      <c r="S866" s="153"/>
      <c r="T866" s="153"/>
      <c r="U866" s="159"/>
      <c r="V866" s="160"/>
      <c r="AB866" s="135"/>
    </row>
    <row r="867" spans="1:28" ht="20.100000000000001" customHeight="1">
      <c r="A867" s="213" t="str">
        <f t="shared" si="15"/>
        <v/>
      </c>
      <c r="B867" s="154"/>
      <c r="C867" s="153"/>
      <c r="D867" s="153"/>
      <c r="E867" s="153"/>
      <c r="F867" s="153"/>
      <c r="G867" s="153"/>
      <c r="H867" s="153"/>
      <c r="I867" s="153"/>
      <c r="J867" s="153"/>
      <c r="K867" s="153"/>
      <c r="L867" s="153"/>
      <c r="M867" s="165"/>
      <c r="N867" s="166"/>
      <c r="P867" s="156"/>
      <c r="Q867" s="157"/>
      <c r="R867" s="158"/>
      <c r="S867" s="153"/>
      <c r="T867" s="153"/>
      <c r="U867" s="159"/>
      <c r="V867" s="160"/>
      <c r="AB867" s="135"/>
    </row>
    <row r="868" spans="1:28" ht="20.100000000000001" customHeight="1">
      <c r="A868" s="213" t="str">
        <f t="shared" si="15"/>
        <v/>
      </c>
      <c r="B868" s="154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165"/>
      <c r="N868" s="166"/>
      <c r="P868" s="156"/>
      <c r="Q868" s="157"/>
      <c r="R868" s="158"/>
      <c r="S868" s="153"/>
      <c r="T868" s="153"/>
      <c r="U868" s="159"/>
      <c r="V868" s="160"/>
      <c r="AB868" s="135"/>
    </row>
    <row r="869" spans="1:28" ht="20.100000000000001" customHeight="1">
      <c r="A869" s="213" t="str">
        <f t="shared" si="15"/>
        <v/>
      </c>
      <c r="B869" s="154"/>
      <c r="C869" s="153"/>
      <c r="D869" s="153"/>
      <c r="E869" s="153"/>
      <c r="F869" s="153"/>
      <c r="G869" s="153"/>
      <c r="H869" s="153"/>
      <c r="I869" s="153"/>
      <c r="J869" s="153"/>
      <c r="K869" s="153"/>
      <c r="L869" s="153"/>
      <c r="M869" s="165"/>
      <c r="N869" s="166"/>
      <c r="P869" s="156"/>
      <c r="Q869" s="157"/>
      <c r="R869" s="158"/>
      <c r="S869" s="153"/>
      <c r="T869" s="153"/>
      <c r="U869" s="159"/>
      <c r="V869" s="160"/>
      <c r="AB869" s="135"/>
    </row>
    <row r="870" spans="1:28" ht="20.100000000000001" customHeight="1">
      <c r="A870" s="213" t="str">
        <f t="shared" si="15"/>
        <v/>
      </c>
      <c r="B870" s="154"/>
      <c r="C870" s="153"/>
      <c r="D870" s="153"/>
      <c r="E870" s="153"/>
      <c r="F870" s="153"/>
      <c r="G870" s="153"/>
      <c r="H870" s="153"/>
      <c r="I870" s="153"/>
      <c r="J870" s="153"/>
      <c r="K870" s="153"/>
      <c r="L870" s="153"/>
      <c r="M870" s="165"/>
      <c r="N870" s="166"/>
      <c r="P870" s="156"/>
      <c r="Q870" s="157"/>
      <c r="R870" s="158"/>
      <c r="S870" s="153"/>
      <c r="T870" s="153"/>
      <c r="U870" s="159"/>
      <c r="V870" s="160"/>
      <c r="AB870" s="135"/>
    </row>
    <row r="871" spans="1:28" ht="20.100000000000001" customHeight="1">
      <c r="A871" s="213" t="str">
        <f t="shared" si="15"/>
        <v/>
      </c>
      <c r="B871" s="154"/>
      <c r="C871" s="153"/>
      <c r="D871" s="153"/>
      <c r="E871" s="153"/>
      <c r="F871" s="153"/>
      <c r="G871" s="153"/>
      <c r="H871" s="153"/>
      <c r="I871" s="153"/>
      <c r="J871" s="153"/>
      <c r="K871" s="153"/>
      <c r="L871" s="153"/>
      <c r="M871" s="165"/>
      <c r="N871" s="166"/>
      <c r="P871" s="156"/>
      <c r="Q871" s="157"/>
      <c r="R871" s="158"/>
      <c r="S871" s="153"/>
      <c r="T871" s="153"/>
      <c r="U871" s="159"/>
      <c r="V871" s="160"/>
      <c r="AB871" s="135"/>
    </row>
    <row r="872" spans="1:28" ht="20.100000000000001" customHeight="1">
      <c r="A872" s="213" t="str">
        <f t="shared" si="15"/>
        <v/>
      </c>
      <c r="B872" s="154"/>
      <c r="C872" s="153"/>
      <c r="D872" s="153"/>
      <c r="E872" s="153"/>
      <c r="F872" s="153"/>
      <c r="G872" s="153"/>
      <c r="H872" s="153"/>
      <c r="I872" s="153"/>
      <c r="J872" s="153"/>
      <c r="K872" s="153"/>
      <c r="L872" s="153"/>
      <c r="M872" s="165"/>
      <c r="N872" s="166"/>
      <c r="P872" s="156"/>
      <c r="Q872" s="157"/>
      <c r="R872" s="158"/>
      <c r="S872" s="153"/>
      <c r="T872" s="153"/>
      <c r="U872" s="159"/>
      <c r="V872" s="160"/>
      <c r="AB872" s="135"/>
    </row>
    <row r="873" spans="1:28" ht="20.100000000000001" customHeight="1">
      <c r="A873" s="213" t="str">
        <f t="shared" si="15"/>
        <v/>
      </c>
      <c r="B873" s="154"/>
      <c r="C873" s="153"/>
      <c r="D873" s="153"/>
      <c r="E873" s="153"/>
      <c r="F873" s="153"/>
      <c r="G873" s="153"/>
      <c r="H873" s="153"/>
      <c r="I873" s="153"/>
      <c r="J873" s="153"/>
      <c r="K873" s="153"/>
      <c r="L873" s="153"/>
      <c r="M873" s="165"/>
      <c r="N873" s="166"/>
      <c r="P873" s="156"/>
      <c r="Q873" s="157"/>
      <c r="R873" s="158"/>
      <c r="S873" s="153"/>
      <c r="T873" s="153"/>
      <c r="U873" s="159"/>
      <c r="V873" s="160"/>
      <c r="AB873" s="135"/>
    </row>
    <row r="874" spans="1:28" ht="20.100000000000001" customHeight="1">
      <c r="A874" s="213" t="str">
        <f t="shared" si="15"/>
        <v/>
      </c>
      <c r="B874" s="154"/>
      <c r="C874" s="153"/>
      <c r="D874" s="153"/>
      <c r="E874" s="153"/>
      <c r="F874" s="153"/>
      <c r="G874" s="153"/>
      <c r="H874" s="153"/>
      <c r="I874" s="153"/>
      <c r="J874" s="153"/>
      <c r="K874" s="153"/>
      <c r="L874" s="153"/>
      <c r="M874" s="165"/>
      <c r="N874" s="166"/>
      <c r="P874" s="156"/>
      <c r="Q874" s="157"/>
      <c r="R874" s="158"/>
      <c r="S874" s="153"/>
      <c r="T874" s="153"/>
      <c r="U874" s="159"/>
      <c r="V874" s="160"/>
      <c r="AB874" s="135"/>
    </row>
    <row r="875" spans="1:28" ht="20.100000000000001" customHeight="1">
      <c r="A875" s="213" t="str">
        <f t="shared" si="15"/>
        <v/>
      </c>
      <c r="B875" s="154"/>
      <c r="C875" s="153"/>
      <c r="D875" s="153"/>
      <c r="E875" s="153"/>
      <c r="F875" s="153"/>
      <c r="G875" s="153"/>
      <c r="H875" s="153"/>
      <c r="I875" s="153"/>
      <c r="J875" s="153"/>
      <c r="K875" s="153"/>
      <c r="L875" s="153"/>
      <c r="M875" s="165"/>
      <c r="N875" s="166"/>
      <c r="P875" s="156"/>
      <c r="Q875" s="157"/>
      <c r="R875" s="158"/>
      <c r="S875" s="153"/>
      <c r="T875" s="153"/>
      <c r="U875" s="159"/>
      <c r="V875" s="160"/>
      <c r="AB875" s="135"/>
    </row>
    <row r="876" spans="1:28" ht="20.100000000000001" customHeight="1">
      <c r="A876" s="213" t="str">
        <f t="shared" si="15"/>
        <v/>
      </c>
      <c r="B876" s="154"/>
      <c r="C876" s="153"/>
      <c r="D876" s="153"/>
      <c r="E876" s="153"/>
      <c r="F876" s="153"/>
      <c r="G876" s="153"/>
      <c r="H876" s="153"/>
      <c r="I876" s="153"/>
      <c r="J876" s="153"/>
      <c r="K876" s="153"/>
      <c r="L876" s="153"/>
      <c r="M876" s="165"/>
      <c r="N876" s="166"/>
      <c r="P876" s="156"/>
      <c r="Q876" s="157"/>
      <c r="R876" s="158"/>
      <c r="S876" s="153"/>
      <c r="T876" s="153"/>
      <c r="U876" s="159"/>
      <c r="V876" s="160"/>
      <c r="AB876" s="135"/>
    </row>
    <row r="877" spans="1:28" ht="20.100000000000001" customHeight="1">
      <c r="A877" s="213" t="str">
        <f t="shared" si="15"/>
        <v/>
      </c>
      <c r="B877" s="154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165"/>
      <c r="N877" s="166"/>
      <c r="P877" s="156"/>
      <c r="Q877" s="157"/>
      <c r="R877" s="158"/>
      <c r="S877" s="153"/>
      <c r="T877" s="153"/>
      <c r="U877" s="159"/>
      <c r="V877" s="160"/>
      <c r="AB877" s="135"/>
    </row>
    <row r="878" spans="1:28" ht="20.100000000000001" customHeight="1">
      <c r="A878" s="213" t="str">
        <f t="shared" si="15"/>
        <v/>
      </c>
      <c r="B878" s="154"/>
      <c r="C878" s="153"/>
      <c r="D878" s="153"/>
      <c r="E878" s="153"/>
      <c r="F878" s="153"/>
      <c r="G878" s="153"/>
      <c r="H878" s="153"/>
      <c r="I878" s="153"/>
      <c r="J878" s="153"/>
      <c r="K878" s="153"/>
      <c r="L878" s="153"/>
      <c r="M878" s="165"/>
      <c r="N878" s="166"/>
      <c r="P878" s="156"/>
      <c r="Q878" s="157"/>
      <c r="R878" s="158"/>
      <c r="S878" s="153"/>
      <c r="T878" s="153"/>
      <c r="U878" s="159"/>
      <c r="V878" s="160"/>
      <c r="AB878" s="135"/>
    </row>
    <row r="879" spans="1:28" ht="20.100000000000001" customHeight="1">
      <c r="A879" s="213" t="str">
        <f t="shared" si="15"/>
        <v/>
      </c>
      <c r="B879" s="154"/>
      <c r="C879" s="153"/>
      <c r="D879" s="153"/>
      <c r="E879" s="153"/>
      <c r="F879" s="153"/>
      <c r="G879" s="153"/>
      <c r="H879" s="153"/>
      <c r="I879" s="153"/>
      <c r="J879" s="153"/>
      <c r="K879" s="153"/>
      <c r="L879" s="153"/>
      <c r="M879" s="165"/>
      <c r="N879" s="166"/>
      <c r="P879" s="156"/>
      <c r="Q879" s="157"/>
      <c r="R879" s="158"/>
      <c r="S879" s="153"/>
      <c r="T879" s="153"/>
      <c r="U879" s="159"/>
      <c r="V879" s="160"/>
      <c r="AB879" s="135"/>
    </row>
    <row r="880" spans="1:28" ht="20.100000000000001" customHeight="1">
      <c r="A880" s="213" t="str">
        <f t="shared" si="15"/>
        <v/>
      </c>
      <c r="B880" s="154"/>
      <c r="C880" s="153"/>
      <c r="D880" s="153"/>
      <c r="E880" s="153"/>
      <c r="F880" s="153"/>
      <c r="G880" s="153"/>
      <c r="H880" s="153"/>
      <c r="I880" s="153"/>
      <c r="J880" s="153"/>
      <c r="K880" s="153"/>
      <c r="L880" s="153"/>
      <c r="M880" s="165"/>
      <c r="N880" s="166"/>
      <c r="P880" s="156"/>
      <c r="Q880" s="157"/>
      <c r="R880" s="158"/>
      <c r="S880" s="153"/>
      <c r="T880" s="153"/>
      <c r="U880" s="159"/>
      <c r="V880" s="160"/>
      <c r="AB880" s="135"/>
    </row>
    <row r="881" spans="1:28" ht="20.100000000000001" customHeight="1">
      <c r="A881" s="213" t="str">
        <f t="shared" si="15"/>
        <v/>
      </c>
      <c r="B881" s="154"/>
      <c r="C881" s="153"/>
      <c r="D881" s="153"/>
      <c r="E881" s="153"/>
      <c r="F881" s="153"/>
      <c r="G881" s="153"/>
      <c r="H881" s="153"/>
      <c r="I881" s="153"/>
      <c r="J881" s="153"/>
      <c r="K881" s="153"/>
      <c r="L881" s="153"/>
      <c r="M881" s="165"/>
      <c r="N881" s="166"/>
      <c r="P881" s="156"/>
      <c r="Q881" s="157"/>
      <c r="R881" s="158"/>
      <c r="S881" s="153"/>
      <c r="T881" s="153"/>
      <c r="U881" s="159"/>
      <c r="V881" s="160"/>
      <c r="AB881" s="135"/>
    </row>
    <row r="882" spans="1:28" ht="20.100000000000001" customHeight="1">
      <c r="A882" s="213" t="str">
        <f t="shared" si="15"/>
        <v/>
      </c>
      <c r="B882" s="154"/>
      <c r="C882" s="153"/>
      <c r="D882" s="153"/>
      <c r="E882" s="153"/>
      <c r="F882" s="153"/>
      <c r="G882" s="153"/>
      <c r="H882" s="153"/>
      <c r="I882" s="153"/>
      <c r="J882" s="153"/>
      <c r="K882" s="153"/>
      <c r="L882" s="153"/>
      <c r="M882" s="165"/>
      <c r="N882" s="166"/>
      <c r="P882" s="156"/>
      <c r="Q882" s="157"/>
      <c r="R882" s="158"/>
      <c r="S882" s="153"/>
      <c r="T882" s="153"/>
      <c r="U882" s="159"/>
      <c r="V882" s="160"/>
      <c r="AB882" s="135"/>
    </row>
    <row r="883" spans="1:28" ht="20.100000000000001" customHeight="1">
      <c r="A883" s="213" t="str">
        <f t="shared" si="15"/>
        <v/>
      </c>
      <c r="B883" s="154"/>
      <c r="C883" s="153"/>
      <c r="D883" s="153"/>
      <c r="E883" s="153"/>
      <c r="F883" s="153"/>
      <c r="G883" s="153"/>
      <c r="H883" s="153"/>
      <c r="I883" s="153"/>
      <c r="J883" s="153"/>
      <c r="K883" s="153"/>
      <c r="L883" s="153"/>
      <c r="M883" s="165"/>
      <c r="N883" s="166"/>
      <c r="P883" s="156"/>
      <c r="Q883" s="157"/>
      <c r="R883" s="158"/>
      <c r="S883" s="153"/>
      <c r="T883" s="153"/>
      <c r="U883" s="159"/>
      <c r="V883" s="160"/>
      <c r="AB883" s="135"/>
    </row>
    <row r="884" spans="1:28" ht="20.100000000000001" customHeight="1">
      <c r="A884" s="213" t="str">
        <f t="shared" si="15"/>
        <v/>
      </c>
      <c r="B884" s="154"/>
      <c r="C884" s="153"/>
      <c r="D884" s="153"/>
      <c r="E884" s="153"/>
      <c r="F884" s="153"/>
      <c r="G884" s="153"/>
      <c r="H884" s="153"/>
      <c r="I884" s="153"/>
      <c r="J884" s="153"/>
      <c r="K884" s="153"/>
      <c r="L884" s="153"/>
      <c r="M884" s="165"/>
      <c r="N884" s="166"/>
      <c r="P884" s="156"/>
      <c r="Q884" s="157"/>
      <c r="R884" s="158"/>
      <c r="S884" s="153"/>
      <c r="T884" s="153"/>
      <c r="U884" s="159"/>
      <c r="V884" s="160"/>
      <c r="AB884" s="135"/>
    </row>
    <row r="885" spans="1:28" ht="20.100000000000001" customHeight="1">
      <c r="A885" s="213" t="str">
        <f t="shared" si="15"/>
        <v/>
      </c>
      <c r="B885" s="154"/>
      <c r="C885" s="153"/>
      <c r="D885" s="153"/>
      <c r="E885" s="153"/>
      <c r="F885" s="153"/>
      <c r="G885" s="153"/>
      <c r="H885" s="153"/>
      <c r="I885" s="153"/>
      <c r="J885" s="153"/>
      <c r="K885" s="153"/>
      <c r="L885" s="153"/>
      <c r="M885" s="165"/>
      <c r="N885" s="166"/>
      <c r="P885" s="156"/>
      <c r="Q885" s="157"/>
      <c r="R885" s="158"/>
      <c r="S885" s="153"/>
      <c r="T885" s="153"/>
      <c r="U885" s="159"/>
      <c r="V885" s="160"/>
      <c r="AB885" s="135"/>
    </row>
    <row r="886" spans="1:28" ht="20.100000000000001" customHeight="1">
      <c r="A886" s="213" t="str">
        <f t="shared" si="15"/>
        <v/>
      </c>
      <c r="B886" s="154"/>
      <c r="C886" s="153"/>
      <c r="D886" s="153"/>
      <c r="E886" s="153"/>
      <c r="F886" s="153"/>
      <c r="G886" s="153"/>
      <c r="H886" s="153"/>
      <c r="I886" s="153"/>
      <c r="J886" s="153"/>
      <c r="K886" s="153"/>
      <c r="L886" s="153"/>
      <c r="M886" s="165"/>
      <c r="N886" s="166"/>
      <c r="P886" s="156"/>
      <c r="Q886" s="157"/>
      <c r="R886" s="158"/>
      <c r="S886" s="153"/>
      <c r="T886" s="153"/>
      <c r="U886" s="159"/>
      <c r="V886" s="160"/>
      <c r="AB886" s="135"/>
    </row>
    <row r="887" spans="1:28" s="176" customFormat="1" ht="20.100000000000001" customHeight="1">
      <c r="A887" s="213" t="str">
        <f t="shared" si="15"/>
        <v/>
      </c>
      <c r="B887" s="154"/>
      <c r="C887" s="153"/>
      <c r="D887" s="153"/>
      <c r="E887" s="153"/>
      <c r="F887" s="153"/>
      <c r="G887" s="153"/>
      <c r="H887" s="153"/>
      <c r="I887" s="153"/>
      <c r="J887" s="153"/>
      <c r="K887" s="153"/>
      <c r="L887" s="153"/>
      <c r="M887" s="165"/>
      <c r="N887" s="166"/>
      <c r="O887" s="174"/>
      <c r="P887" s="156"/>
      <c r="Q887" s="157"/>
      <c r="R887" s="158"/>
      <c r="S887" s="153"/>
      <c r="T887" s="153"/>
      <c r="U887" s="159"/>
      <c r="V887" s="160"/>
      <c r="W887" s="164"/>
      <c r="X887" s="153"/>
      <c r="Y887" s="164"/>
      <c r="Z887" s="164"/>
      <c r="AA887" s="164"/>
      <c r="AB887" s="175"/>
    </row>
    <row r="888" spans="1:28" s="176" customFormat="1" ht="20.100000000000001" customHeight="1">
      <c r="A888" s="213" t="str">
        <f t="shared" si="15"/>
        <v/>
      </c>
      <c r="B888" s="154"/>
      <c r="C888" s="153"/>
      <c r="D888" s="153"/>
      <c r="E888" s="153"/>
      <c r="F888" s="153"/>
      <c r="G888" s="153"/>
      <c r="H888" s="153"/>
      <c r="I888" s="153"/>
      <c r="J888" s="153"/>
      <c r="K888" s="153"/>
      <c r="L888" s="153"/>
      <c r="M888" s="165"/>
      <c r="N888" s="166"/>
      <c r="O888" s="174"/>
      <c r="P888" s="156"/>
      <c r="Q888" s="157"/>
      <c r="R888" s="158"/>
      <c r="S888" s="153"/>
      <c r="T888" s="153"/>
      <c r="U888" s="159"/>
      <c r="V888" s="160"/>
      <c r="W888" s="164"/>
      <c r="X888" s="153"/>
      <c r="Y888" s="164"/>
      <c r="Z888" s="164"/>
      <c r="AA888" s="164"/>
      <c r="AB888" s="175"/>
    </row>
    <row r="889" spans="1:28" s="176" customFormat="1" ht="20.100000000000001" customHeight="1">
      <c r="A889" s="213" t="str">
        <f t="shared" si="15"/>
        <v/>
      </c>
      <c r="B889" s="154"/>
      <c r="C889" s="153"/>
      <c r="D889" s="153"/>
      <c r="E889" s="153"/>
      <c r="F889" s="153"/>
      <c r="G889" s="153"/>
      <c r="H889" s="153"/>
      <c r="I889" s="153"/>
      <c r="J889" s="153"/>
      <c r="K889" s="153"/>
      <c r="L889" s="153"/>
      <c r="M889" s="165"/>
      <c r="N889" s="166"/>
      <c r="O889" s="174"/>
      <c r="P889" s="156"/>
      <c r="Q889" s="157"/>
      <c r="R889" s="158"/>
      <c r="S889" s="153"/>
      <c r="T889" s="153"/>
      <c r="U889" s="159"/>
      <c r="V889" s="160"/>
      <c r="W889" s="164"/>
      <c r="X889" s="153"/>
      <c r="Y889" s="164"/>
      <c r="Z889" s="164"/>
      <c r="AA889" s="164"/>
      <c r="AB889" s="175"/>
    </row>
    <row r="890" spans="1:28" s="176" customFormat="1" ht="20.100000000000001" customHeight="1">
      <c r="A890" s="213" t="str">
        <f t="shared" si="15"/>
        <v/>
      </c>
      <c r="B890" s="154"/>
      <c r="C890" s="153"/>
      <c r="D890" s="153"/>
      <c r="E890" s="153"/>
      <c r="F890" s="153"/>
      <c r="G890" s="153"/>
      <c r="H890" s="153"/>
      <c r="I890" s="153"/>
      <c r="J890" s="153"/>
      <c r="K890" s="153"/>
      <c r="L890" s="153"/>
      <c r="M890" s="165"/>
      <c r="N890" s="166"/>
      <c r="O890" s="174"/>
      <c r="P890" s="156"/>
      <c r="Q890" s="157"/>
      <c r="R890" s="158"/>
      <c r="S890" s="153"/>
      <c r="T890" s="153"/>
      <c r="U890" s="159"/>
      <c r="V890" s="160"/>
      <c r="W890" s="164"/>
      <c r="X890" s="153"/>
      <c r="Y890" s="164"/>
      <c r="Z890" s="164"/>
      <c r="AA890" s="164"/>
      <c r="AB890" s="175"/>
    </row>
    <row r="891" spans="1:28" s="176" customFormat="1" ht="20.100000000000001" customHeight="1">
      <c r="A891" s="213" t="str">
        <f t="shared" si="15"/>
        <v/>
      </c>
      <c r="B891" s="154"/>
      <c r="C891" s="153"/>
      <c r="D891" s="153"/>
      <c r="E891" s="153"/>
      <c r="F891" s="153"/>
      <c r="G891" s="153"/>
      <c r="H891" s="153"/>
      <c r="I891" s="153"/>
      <c r="J891" s="153"/>
      <c r="K891" s="153"/>
      <c r="L891" s="153"/>
      <c r="M891" s="165"/>
      <c r="N891" s="166"/>
      <c r="O891" s="174"/>
      <c r="P891" s="156"/>
      <c r="Q891" s="157"/>
      <c r="R891" s="158"/>
      <c r="S891" s="153"/>
      <c r="T891" s="153"/>
      <c r="U891" s="159"/>
      <c r="V891" s="160"/>
      <c r="W891" s="164"/>
      <c r="X891" s="153"/>
      <c r="Y891" s="164"/>
      <c r="Z891" s="164"/>
      <c r="AA891" s="164"/>
      <c r="AB891" s="175"/>
    </row>
    <row r="892" spans="1:28" s="176" customFormat="1" ht="20.100000000000001" customHeight="1">
      <c r="A892" s="213" t="str">
        <f t="shared" si="15"/>
        <v/>
      </c>
      <c r="B892" s="154"/>
      <c r="C892" s="153"/>
      <c r="D892" s="153"/>
      <c r="E892" s="153"/>
      <c r="F892" s="153"/>
      <c r="G892" s="153"/>
      <c r="H892" s="153"/>
      <c r="I892" s="153"/>
      <c r="J892" s="153"/>
      <c r="K892" s="153"/>
      <c r="L892" s="153"/>
      <c r="M892" s="165"/>
      <c r="N892" s="166"/>
      <c r="O892" s="174"/>
      <c r="P892" s="156"/>
      <c r="Q892" s="157"/>
      <c r="R892" s="158"/>
      <c r="S892" s="153"/>
      <c r="T892" s="153"/>
      <c r="U892" s="159"/>
      <c r="V892" s="160"/>
      <c r="W892" s="164"/>
      <c r="X892" s="153"/>
      <c r="Y892" s="164"/>
      <c r="Z892" s="164"/>
      <c r="AA892" s="164"/>
      <c r="AB892" s="175"/>
    </row>
    <row r="893" spans="1:28" s="176" customFormat="1" ht="20.100000000000001" customHeight="1">
      <c r="A893" s="213" t="str">
        <f t="shared" si="15"/>
        <v/>
      </c>
      <c r="B893" s="154"/>
      <c r="C893" s="153"/>
      <c r="D893" s="153"/>
      <c r="E893" s="153"/>
      <c r="F893" s="153"/>
      <c r="G893" s="153"/>
      <c r="H893" s="153"/>
      <c r="I893" s="153"/>
      <c r="J893" s="153"/>
      <c r="K893" s="153"/>
      <c r="L893" s="153"/>
      <c r="M893" s="165"/>
      <c r="N893" s="166"/>
      <c r="O893" s="174"/>
      <c r="P893" s="156"/>
      <c r="Q893" s="157"/>
      <c r="R893" s="158"/>
      <c r="S893" s="153"/>
      <c r="T893" s="153"/>
      <c r="U893" s="159"/>
      <c r="V893" s="160"/>
      <c r="W893" s="164"/>
      <c r="X893" s="153"/>
      <c r="Y893" s="164"/>
      <c r="Z893" s="164"/>
      <c r="AA893" s="164"/>
      <c r="AB893" s="175"/>
    </row>
    <row r="894" spans="1:28" s="176" customFormat="1" ht="20.100000000000001" customHeight="1">
      <c r="A894" s="213" t="str">
        <f t="shared" si="15"/>
        <v/>
      </c>
      <c r="B894" s="154"/>
      <c r="C894" s="153"/>
      <c r="D894" s="153"/>
      <c r="E894" s="153"/>
      <c r="F894" s="153"/>
      <c r="G894" s="153"/>
      <c r="H894" s="153"/>
      <c r="I894" s="153"/>
      <c r="J894" s="153"/>
      <c r="K894" s="153"/>
      <c r="L894" s="153"/>
      <c r="M894" s="165"/>
      <c r="N894" s="166"/>
      <c r="O894" s="174"/>
      <c r="P894" s="156"/>
      <c r="Q894" s="157"/>
      <c r="R894" s="158"/>
      <c r="S894" s="153"/>
      <c r="T894" s="153"/>
      <c r="U894" s="159"/>
      <c r="V894" s="160"/>
      <c r="W894" s="164"/>
      <c r="X894" s="153"/>
      <c r="Y894" s="164"/>
      <c r="Z894" s="164"/>
      <c r="AA894" s="164"/>
      <c r="AB894" s="175"/>
    </row>
    <row r="895" spans="1:28" s="176" customFormat="1" ht="20.100000000000001" customHeight="1">
      <c r="A895" s="213" t="str">
        <f t="shared" si="15"/>
        <v/>
      </c>
      <c r="B895" s="154"/>
      <c r="C895" s="153"/>
      <c r="D895" s="153"/>
      <c r="E895" s="153"/>
      <c r="F895" s="153"/>
      <c r="G895" s="153"/>
      <c r="H895" s="153"/>
      <c r="I895" s="153"/>
      <c r="J895" s="153"/>
      <c r="K895" s="153"/>
      <c r="L895" s="153"/>
      <c r="M895" s="165"/>
      <c r="N895" s="166"/>
      <c r="O895" s="174"/>
      <c r="P895" s="156"/>
      <c r="Q895" s="157"/>
      <c r="R895" s="158"/>
      <c r="S895" s="153"/>
      <c r="T895" s="153"/>
      <c r="U895" s="159"/>
      <c r="V895" s="160"/>
      <c r="W895" s="164"/>
      <c r="X895" s="153"/>
      <c r="Y895" s="164"/>
      <c r="Z895" s="164"/>
      <c r="AA895" s="164"/>
      <c r="AB895" s="175"/>
    </row>
    <row r="896" spans="1:28" s="176" customFormat="1" ht="20.100000000000001" customHeight="1">
      <c r="A896" s="213" t="str">
        <f t="shared" si="15"/>
        <v/>
      </c>
      <c r="B896" s="154"/>
      <c r="C896" s="153"/>
      <c r="D896" s="153"/>
      <c r="E896" s="153"/>
      <c r="F896" s="153"/>
      <c r="G896" s="153"/>
      <c r="H896" s="153"/>
      <c r="I896" s="153"/>
      <c r="J896" s="153"/>
      <c r="K896" s="153"/>
      <c r="L896" s="153"/>
      <c r="M896" s="165"/>
      <c r="N896" s="166"/>
      <c r="O896" s="174"/>
      <c r="P896" s="156"/>
      <c r="Q896" s="157"/>
      <c r="R896" s="158"/>
      <c r="S896" s="153"/>
      <c r="T896" s="153"/>
      <c r="U896" s="159"/>
      <c r="V896" s="160"/>
      <c r="W896" s="164"/>
      <c r="X896" s="153"/>
      <c r="Y896" s="164"/>
      <c r="Z896" s="164"/>
      <c r="AA896" s="164"/>
      <c r="AB896" s="175"/>
    </row>
    <row r="897" spans="1:28" s="176" customFormat="1" ht="20.100000000000001" customHeight="1">
      <c r="A897" s="213" t="str">
        <f t="shared" si="15"/>
        <v/>
      </c>
      <c r="B897" s="154"/>
      <c r="C897" s="153"/>
      <c r="D897" s="153"/>
      <c r="E897" s="153"/>
      <c r="F897" s="153"/>
      <c r="G897" s="153"/>
      <c r="H897" s="153"/>
      <c r="I897" s="153"/>
      <c r="J897" s="153"/>
      <c r="K897" s="153"/>
      <c r="L897" s="153"/>
      <c r="M897" s="165"/>
      <c r="N897" s="166"/>
      <c r="O897" s="174"/>
      <c r="P897" s="156"/>
      <c r="Q897" s="157"/>
      <c r="R897" s="158"/>
      <c r="S897" s="153"/>
      <c r="T897" s="153"/>
      <c r="U897" s="159"/>
      <c r="V897" s="160"/>
      <c r="W897" s="164"/>
      <c r="X897" s="153"/>
      <c r="Y897" s="164"/>
      <c r="Z897" s="164"/>
      <c r="AA897" s="164"/>
      <c r="AB897" s="175"/>
    </row>
    <row r="898" spans="1:28" s="176" customFormat="1" ht="20.100000000000001" customHeight="1">
      <c r="A898" s="213" t="str">
        <f t="shared" si="15"/>
        <v/>
      </c>
      <c r="B898" s="154"/>
      <c r="C898" s="153"/>
      <c r="D898" s="153"/>
      <c r="E898" s="153"/>
      <c r="F898" s="153"/>
      <c r="G898" s="153"/>
      <c r="H898" s="153"/>
      <c r="I898" s="153"/>
      <c r="J898" s="153"/>
      <c r="K898" s="153"/>
      <c r="L898" s="153"/>
      <c r="M898" s="165"/>
      <c r="N898" s="166"/>
      <c r="O898" s="174"/>
      <c r="P898" s="156"/>
      <c r="Q898" s="157"/>
      <c r="R898" s="158"/>
      <c r="S898" s="153"/>
      <c r="T898" s="153"/>
      <c r="U898" s="159"/>
      <c r="V898" s="160"/>
      <c r="W898" s="164"/>
      <c r="X898" s="153"/>
      <c r="Y898" s="164"/>
      <c r="Z898" s="164"/>
      <c r="AA898" s="164"/>
      <c r="AB898" s="175"/>
    </row>
    <row r="899" spans="1:28" s="176" customFormat="1" ht="33.75" customHeight="1">
      <c r="A899" s="213" t="str">
        <f t="shared" si="15"/>
        <v/>
      </c>
      <c r="B899" s="154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165"/>
      <c r="N899" s="166"/>
      <c r="O899" s="174"/>
      <c r="P899" s="156"/>
      <c r="Q899" s="157"/>
      <c r="R899" s="158"/>
      <c r="S899" s="153"/>
      <c r="T899" s="153"/>
      <c r="U899" s="159"/>
      <c r="V899" s="160"/>
      <c r="W899" s="164"/>
      <c r="X899" s="153"/>
      <c r="Y899" s="164"/>
      <c r="Z899" s="164"/>
      <c r="AA899" s="164"/>
      <c r="AB899" s="175"/>
    </row>
    <row r="900" spans="1:28" s="176" customFormat="1" ht="20.100000000000001" customHeight="1">
      <c r="A900" s="213" t="str">
        <f t="shared" ref="A900:A963" si="16">IF(K900="","",IF(B900="",A899,A899+1))</f>
        <v/>
      </c>
      <c r="B900" s="154"/>
      <c r="C900" s="153"/>
      <c r="D900" s="153"/>
      <c r="E900" s="153"/>
      <c r="F900" s="153"/>
      <c r="G900" s="153"/>
      <c r="H900" s="153"/>
      <c r="I900" s="153"/>
      <c r="J900" s="153"/>
      <c r="K900" s="153"/>
      <c r="L900" s="153"/>
      <c r="M900" s="165"/>
      <c r="N900" s="166"/>
      <c r="O900" s="174"/>
      <c r="P900" s="156"/>
      <c r="Q900" s="157"/>
      <c r="R900" s="158"/>
      <c r="S900" s="153"/>
      <c r="T900" s="153"/>
      <c r="U900" s="159"/>
      <c r="V900" s="160"/>
      <c r="W900" s="164"/>
      <c r="X900" s="153"/>
      <c r="Y900" s="164"/>
      <c r="Z900" s="164"/>
      <c r="AA900" s="164"/>
      <c r="AB900" s="175"/>
    </row>
    <row r="901" spans="1:28" s="176" customFormat="1" ht="20.100000000000001" customHeight="1">
      <c r="A901" s="213" t="str">
        <f t="shared" si="16"/>
        <v/>
      </c>
      <c r="B901" s="177"/>
      <c r="C901" s="178"/>
      <c r="D901" s="178"/>
      <c r="E901" s="178"/>
      <c r="F901" s="178"/>
      <c r="G901" s="178"/>
      <c r="H901" s="178"/>
      <c r="I901" s="178"/>
      <c r="J901" s="153"/>
      <c r="K901" s="153"/>
      <c r="L901" s="153"/>
      <c r="M901" s="165"/>
      <c r="N901" s="166"/>
      <c r="O901" s="174"/>
      <c r="P901" s="156"/>
      <c r="Q901" s="157"/>
      <c r="R901" s="158"/>
      <c r="S901" s="153"/>
      <c r="T901" s="153"/>
      <c r="U901" s="159"/>
      <c r="V901" s="160"/>
      <c r="W901" s="164"/>
      <c r="X901" s="153"/>
      <c r="Y901" s="164"/>
      <c r="Z901" s="164"/>
      <c r="AA901" s="164"/>
      <c r="AB901" s="175"/>
    </row>
    <row r="902" spans="1:28" s="176" customFormat="1" ht="20.100000000000001" customHeight="1">
      <c r="A902" s="213" t="str">
        <f t="shared" si="16"/>
        <v/>
      </c>
      <c r="B902" s="154"/>
      <c r="C902" s="153"/>
      <c r="D902" s="153"/>
      <c r="E902" s="153"/>
      <c r="F902" s="153"/>
      <c r="G902" s="153"/>
      <c r="H902" s="153"/>
      <c r="I902" s="153"/>
      <c r="J902" s="153"/>
      <c r="K902" s="153"/>
      <c r="L902" s="153"/>
      <c r="M902" s="165"/>
      <c r="N902" s="166"/>
      <c r="O902" s="174"/>
      <c r="P902" s="156"/>
      <c r="Q902" s="157"/>
      <c r="R902" s="158"/>
      <c r="S902" s="153"/>
      <c r="T902" s="153"/>
      <c r="U902" s="159"/>
      <c r="V902" s="160"/>
      <c r="W902" s="164"/>
      <c r="X902" s="153"/>
      <c r="Y902" s="164"/>
      <c r="Z902" s="164"/>
      <c r="AA902" s="164"/>
      <c r="AB902" s="175"/>
    </row>
    <row r="903" spans="1:28" ht="20.100000000000001" customHeight="1">
      <c r="A903" s="213" t="str">
        <f t="shared" si="16"/>
        <v/>
      </c>
      <c r="M903" s="106"/>
      <c r="AB903" s="135"/>
    </row>
    <row r="904" spans="1:28" ht="20.100000000000001" customHeight="1">
      <c r="A904" s="213" t="str">
        <f t="shared" si="16"/>
        <v/>
      </c>
      <c r="M904" s="106"/>
      <c r="AB904" s="135"/>
    </row>
    <row r="905" spans="1:28" ht="20.100000000000001" customHeight="1">
      <c r="A905" s="213" t="str">
        <f t="shared" si="16"/>
        <v/>
      </c>
      <c r="M905" s="106"/>
      <c r="AB905" s="135"/>
    </row>
    <row r="906" spans="1:28" ht="20.100000000000001" customHeight="1">
      <c r="A906" s="213" t="str">
        <f t="shared" si="16"/>
        <v/>
      </c>
      <c r="M906" s="106"/>
      <c r="AB906" s="135"/>
    </row>
    <row r="907" spans="1:28" ht="20.100000000000001" customHeight="1">
      <c r="A907" s="213" t="str">
        <f t="shared" si="16"/>
        <v/>
      </c>
      <c r="M907" s="106"/>
      <c r="AB907" s="135"/>
    </row>
    <row r="908" spans="1:28" ht="20.100000000000001" customHeight="1">
      <c r="A908" s="213" t="str">
        <f t="shared" si="16"/>
        <v/>
      </c>
      <c r="M908" s="106"/>
      <c r="AB908" s="135"/>
    </row>
    <row r="909" spans="1:28" ht="20.100000000000001" customHeight="1">
      <c r="A909" s="213" t="str">
        <f t="shared" si="16"/>
        <v/>
      </c>
      <c r="M909" s="106"/>
      <c r="AB909" s="135"/>
    </row>
    <row r="910" spans="1:28" ht="20.100000000000001" customHeight="1">
      <c r="A910" s="213" t="str">
        <f t="shared" si="16"/>
        <v/>
      </c>
      <c r="M910" s="106"/>
      <c r="AB910" s="135"/>
    </row>
    <row r="911" spans="1:28" ht="20.100000000000001" customHeight="1">
      <c r="A911" s="213" t="str">
        <f t="shared" si="16"/>
        <v/>
      </c>
      <c r="C911" s="140"/>
      <c r="D911" s="140"/>
      <c r="E911" s="140"/>
      <c r="F911" s="140"/>
      <c r="G911" s="140"/>
      <c r="H911" s="140"/>
      <c r="I911" s="140"/>
      <c r="M911" s="106"/>
      <c r="AB911" s="135"/>
    </row>
    <row r="912" spans="1:28" ht="20.100000000000001" customHeight="1">
      <c r="A912" s="213" t="str">
        <f t="shared" si="16"/>
        <v/>
      </c>
      <c r="M912" s="106"/>
      <c r="AB912" s="135"/>
    </row>
    <row r="913" spans="1:28" ht="20.100000000000001" customHeight="1">
      <c r="A913" s="213" t="str">
        <f t="shared" si="16"/>
        <v/>
      </c>
      <c r="M913" s="106"/>
      <c r="AB913" s="135"/>
    </row>
    <row r="914" spans="1:28" ht="20.100000000000001" customHeight="1">
      <c r="A914" s="213" t="str">
        <f t="shared" si="16"/>
        <v/>
      </c>
      <c r="M914" s="106"/>
      <c r="AB914" s="135"/>
    </row>
    <row r="915" spans="1:28" ht="20.100000000000001" customHeight="1">
      <c r="A915" s="213" t="str">
        <f t="shared" si="16"/>
        <v/>
      </c>
      <c r="M915" s="106"/>
      <c r="AB915" s="135"/>
    </row>
    <row r="916" spans="1:28" ht="20.100000000000001" customHeight="1">
      <c r="A916" s="213" t="str">
        <f t="shared" si="16"/>
        <v/>
      </c>
      <c r="M916" s="106"/>
      <c r="AB916" s="135"/>
    </row>
    <row r="917" spans="1:28" ht="20.100000000000001" customHeight="1">
      <c r="A917" s="213" t="str">
        <f t="shared" si="16"/>
        <v/>
      </c>
      <c r="M917" s="106"/>
      <c r="AB917" s="135"/>
    </row>
    <row r="918" spans="1:28" ht="20.100000000000001" customHeight="1">
      <c r="A918" s="213" t="str">
        <f t="shared" si="16"/>
        <v/>
      </c>
      <c r="M918" s="106"/>
      <c r="AB918" s="135"/>
    </row>
    <row r="919" spans="1:28" ht="20.100000000000001" customHeight="1">
      <c r="A919" s="213" t="str">
        <f t="shared" si="16"/>
        <v/>
      </c>
      <c r="M919" s="106"/>
      <c r="AB919" s="135"/>
    </row>
    <row r="920" spans="1:28" ht="20.100000000000001" customHeight="1">
      <c r="A920" s="213" t="str">
        <f t="shared" si="16"/>
        <v/>
      </c>
      <c r="M920" s="106"/>
      <c r="AB920" s="135"/>
    </row>
    <row r="921" spans="1:28" ht="20.100000000000001" customHeight="1">
      <c r="A921" s="213" t="str">
        <f t="shared" si="16"/>
        <v/>
      </c>
      <c r="M921" s="106"/>
      <c r="AB921" s="135"/>
    </row>
    <row r="922" spans="1:28" ht="20.100000000000001" customHeight="1">
      <c r="A922" s="213" t="str">
        <f t="shared" si="16"/>
        <v/>
      </c>
      <c r="B922" s="188"/>
      <c r="C922" s="140"/>
      <c r="D922" s="140"/>
      <c r="E922" s="140"/>
      <c r="F922" s="140"/>
      <c r="G922" s="140"/>
      <c r="H922" s="140"/>
      <c r="I922" s="140"/>
      <c r="M922" s="106"/>
      <c r="AB922" s="135"/>
    </row>
    <row r="923" spans="1:28" ht="20.100000000000001" customHeight="1">
      <c r="A923" s="213" t="str">
        <f t="shared" si="16"/>
        <v/>
      </c>
      <c r="M923" s="106"/>
      <c r="AB923" s="135"/>
    </row>
    <row r="924" spans="1:28" ht="20.100000000000001" customHeight="1">
      <c r="A924" s="213" t="str">
        <f t="shared" si="16"/>
        <v/>
      </c>
      <c r="B924" s="188"/>
      <c r="C924" s="140"/>
      <c r="D924" s="140"/>
      <c r="E924" s="140"/>
      <c r="F924" s="140"/>
      <c r="G924" s="140"/>
      <c r="H924" s="140"/>
      <c r="I924" s="140"/>
      <c r="M924" s="106"/>
      <c r="AB924" s="135"/>
    </row>
    <row r="925" spans="1:28" ht="20.100000000000001" customHeight="1">
      <c r="A925" s="213" t="str">
        <f t="shared" si="16"/>
        <v/>
      </c>
      <c r="M925" s="106"/>
      <c r="AB925" s="135"/>
    </row>
    <row r="926" spans="1:28" ht="20.100000000000001" customHeight="1">
      <c r="A926" s="213" t="str">
        <f t="shared" si="16"/>
        <v/>
      </c>
      <c r="B926" s="188"/>
      <c r="C926" s="140"/>
      <c r="D926" s="140"/>
      <c r="E926" s="140"/>
      <c r="F926" s="140"/>
      <c r="G926" s="140"/>
      <c r="H926" s="140"/>
      <c r="I926" s="140"/>
      <c r="M926" s="106"/>
      <c r="AB926" s="135"/>
    </row>
    <row r="927" spans="1:28" ht="20.100000000000001" customHeight="1">
      <c r="A927" s="213" t="str">
        <f t="shared" si="16"/>
        <v/>
      </c>
      <c r="M927" s="106"/>
      <c r="AB927" s="135"/>
    </row>
    <row r="928" spans="1:28" ht="20.100000000000001" customHeight="1">
      <c r="A928" s="213" t="str">
        <f t="shared" si="16"/>
        <v/>
      </c>
      <c r="D928" s="140"/>
      <c r="E928" s="140"/>
      <c r="F928" s="140"/>
      <c r="G928" s="140"/>
      <c r="H928" s="140"/>
      <c r="I928" s="140"/>
      <c r="M928" s="106"/>
      <c r="AB928" s="135"/>
    </row>
    <row r="929" spans="1:28" ht="20.100000000000001" customHeight="1">
      <c r="A929" s="213" t="str">
        <f t="shared" si="16"/>
        <v/>
      </c>
      <c r="M929" s="106"/>
      <c r="AB929" s="135"/>
    </row>
    <row r="930" spans="1:28" ht="20.100000000000001" customHeight="1">
      <c r="A930" s="213" t="str">
        <f t="shared" si="16"/>
        <v/>
      </c>
      <c r="M930" s="106"/>
      <c r="AB930" s="135"/>
    </row>
    <row r="931" spans="1:28" ht="20.100000000000001" customHeight="1">
      <c r="A931" s="213" t="str">
        <f t="shared" si="16"/>
        <v/>
      </c>
      <c r="M931" s="106"/>
      <c r="AB931" s="135"/>
    </row>
    <row r="932" spans="1:28" ht="20.100000000000001" customHeight="1">
      <c r="A932" s="213" t="str">
        <f t="shared" si="16"/>
        <v/>
      </c>
      <c r="M932" s="106"/>
      <c r="AB932" s="135"/>
    </row>
    <row r="933" spans="1:28" ht="20.100000000000001" customHeight="1">
      <c r="A933" s="213" t="str">
        <f t="shared" si="16"/>
        <v/>
      </c>
      <c r="C933" s="140"/>
      <c r="D933" s="140"/>
      <c r="E933" s="140"/>
      <c r="F933" s="140"/>
      <c r="G933" s="140"/>
      <c r="H933" s="140"/>
      <c r="I933" s="140"/>
      <c r="M933" s="106"/>
      <c r="AB933" s="135"/>
    </row>
    <row r="934" spans="1:28" ht="20.100000000000001" customHeight="1">
      <c r="A934" s="213" t="str">
        <f t="shared" si="16"/>
        <v/>
      </c>
      <c r="M934" s="106"/>
      <c r="AB934" s="135"/>
    </row>
    <row r="935" spans="1:28" ht="20.100000000000001" customHeight="1">
      <c r="A935" s="213" t="str">
        <f t="shared" si="16"/>
        <v/>
      </c>
      <c r="M935" s="106"/>
      <c r="AB935" s="135"/>
    </row>
    <row r="936" spans="1:28" ht="20.100000000000001" customHeight="1">
      <c r="A936" s="213" t="str">
        <f t="shared" si="16"/>
        <v/>
      </c>
      <c r="M936" s="106"/>
      <c r="AB936" s="135"/>
    </row>
    <row r="937" spans="1:28" ht="20.100000000000001" customHeight="1">
      <c r="A937" s="213" t="str">
        <f t="shared" si="16"/>
        <v/>
      </c>
      <c r="M937" s="106"/>
      <c r="AB937" s="135"/>
    </row>
    <row r="938" spans="1:28" ht="20.100000000000001" customHeight="1">
      <c r="A938" s="213" t="str">
        <f t="shared" si="16"/>
        <v/>
      </c>
      <c r="M938" s="106"/>
      <c r="AB938" s="135"/>
    </row>
    <row r="939" spans="1:28" ht="20.100000000000001" customHeight="1">
      <c r="A939" s="213" t="str">
        <f t="shared" si="16"/>
        <v/>
      </c>
      <c r="M939" s="106"/>
      <c r="AB939" s="135"/>
    </row>
    <row r="940" spans="1:28" ht="20.100000000000001" customHeight="1">
      <c r="A940" s="213" t="str">
        <f t="shared" si="16"/>
        <v/>
      </c>
      <c r="M940" s="106"/>
      <c r="AB940" s="135"/>
    </row>
    <row r="941" spans="1:28" ht="20.100000000000001" customHeight="1">
      <c r="A941" s="213" t="str">
        <f t="shared" si="16"/>
        <v/>
      </c>
      <c r="M941" s="106"/>
      <c r="AB941" s="135"/>
    </row>
    <row r="942" spans="1:28" ht="20.100000000000001" customHeight="1">
      <c r="A942" s="213" t="str">
        <f t="shared" si="16"/>
        <v/>
      </c>
      <c r="M942" s="106"/>
      <c r="AB942" s="135"/>
    </row>
    <row r="943" spans="1:28" ht="20.100000000000001" customHeight="1">
      <c r="A943" s="213" t="str">
        <f t="shared" si="16"/>
        <v/>
      </c>
      <c r="M943" s="106"/>
      <c r="AB943" s="135"/>
    </row>
    <row r="944" spans="1:28" ht="20.100000000000001" customHeight="1">
      <c r="A944" s="213" t="str">
        <f t="shared" si="16"/>
        <v/>
      </c>
      <c r="M944" s="106"/>
      <c r="AB944" s="135"/>
    </row>
    <row r="945" spans="1:28" ht="20.100000000000001" customHeight="1">
      <c r="A945" s="213" t="str">
        <f t="shared" si="16"/>
        <v/>
      </c>
      <c r="M945" s="106"/>
      <c r="AB945" s="135"/>
    </row>
    <row r="946" spans="1:28" ht="20.100000000000001" customHeight="1">
      <c r="A946" s="213" t="str">
        <f t="shared" si="16"/>
        <v/>
      </c>
      <c r="M946" s="106"/>
      <c r="AB946" s="135"/>
    </row>
    <row r="947" spans="1:28" ht="20.100000000000001" customHeight="1">
      <c r="A947" s="213" t="str">
        <f t="shared" si="16"/>
        <v/>
      </c>
      <c r="M947" s="106"/>
      <c r="AB947" s="135"/>
    </row>
    <row r="948" spans="1:28" ht="20.100000000000001" customHeight="1">
      <c r="A948" s="213" t="str">
        <f t="shared" si="16"/>
        <v/>
      </c>
      <c r="M948" s="106"/>
      <c r="AB948" s="135"/>
    </row>
    <row r="949" spans="1:28" ht="20.100000000000001" customHeight="1">
      <c r="A949" s="213" t="str">
        <f t="shared" si="16"/>
        <v/>
      </c>
      <c r="M949" s="106"/>
      <c r="AB949" s="135"/>
    </row>
    <row r="950" spans="1:28" ht="20.100000000000001" customHeight="1">
      <c r="A950" s="213" t="str">
        <f t="shared" si="16"/>
        <v/>
      </c>
      <c r="M950" s="106"/>
      <c r="AB950" s="135"/>
    </row>
    <row r="951" spans="1:28" ht="20.100000000000001" customHeight="1">
      <c r="A951" s="213" t="str">
        <f t="shared" si="16"/>
        <v/>
      </c>
      <c r="M951" s="106"/>
      <c r="AB951" s="135"/>
    </row>
    <row r="952" spans="1:28" ht="20.100000000000001" customHeight="1">
      <c r="A952" s="213" t="str">
        <f t="shared" si="16"/>
        <v/>
      </c>
      <c r="M952" s="106"/>
      <c r="AB952" s="135"/>
    </row>
    <row r="953" spans="1:28" ht="20.100000000000001" customHeight="1">
      <c r="A953" s="213" t="str">
        <f t="shared" si="16"/>
        <v/>
      </c>
      <c r="M953" s="106"/>
      <c r="AB953" s="135"/>
    </row>
    <row r="954" spans="1:28" ht="20.100000000000001" customHeight="1">
      <c r="A954" s="213" t="str">
        <f t="shared" si="16"/>
        <v/>
      </c>
      <c r="M954" s="106"/>
      <c r="AB954" s="135"/>
    </row>
    <row r="955" spans="1:28" ht="20.100000000000001" customHeight="1">
      <c r="A955" s="213" t="str">
        <f t="shared" si="16"/>
        <v/>
      </c>
      <c r="M955" s="106"/>
      <c r="AB955" s="135"/>
    </row>
    <row r="956" spans="1:28" ht="20.100000000000001" customHeight="1">
      <c r="A956" s="213" t="str">
        <f t="shared" si="16"/>
        <v/>
      </c>
      <c r="M956" s="106"/>
      <c r="AB956" s="135"/>
    </row>
    <row r="957" spans="1:28" ht="20.100000000000001" customHeight="1">
      <c r="A957" s="213" t="str">
        <f t="shared" si="16"/>
        <v/>
      </c>
      <c r="M957" s="106"/>
      <c r="AB957" s="135"/>
    </row>
    <row r="958" spans="1:28" ht="20.100000000000001" customHeight="1">
      <c r="A958" s="213" t="str">
        <f t="shared" si="16"/>
        <v/>
      </c>
      <c r="M958" s="106"/>
      <c r="AB958" s="135"/>
    </row>
    <row r="959" spans="1:28" ht="20.100000000000001" customHeight="1">
      <c r="A959" s="213" t="str">
        <f t="shared" si="16"/>
        <v/>
      </c>
      <c r="M959" s="106"/>
      <c r="AB959" s="135"/>
    </row>
    <row r="960" spans="1:28" ht="20.100000000000001" customHeight="1">
      <c r="A960" s="213" t="str">
        <f t="shared" si="16"/>
        <v/>
      </c>
      <c r="M960" s="106"/>
      <c r="AB960" s="135"/>
    </row>
    <row r="961" spans="1:28" ht="20.100000000000001" customHeight="1">
      <c r="A961" s="213" t="str">
        <f t="shared" si="16"/>
        <v/>
      </c>
      <c r="E961" s="143"/>
      <c r="G961" s="143"/>
      <c r="I961" s="146"/>
      <c r="K961" s="146"/>
      <c r="M961" s="106"/>
      <c r="AB961" s="135"/>
    </row>
    <row r="962" spans="1:28" ht="20.100000000000001" customHeight="1">
      <c r="A962" s="213" t="str">
        <f t="shared" si="16"/>
        <v/>
      </c>
      <c r="M962" s="106"/>
      <c r="AB962" s="135"/>
    </row>
    <row r="963" spans="1:28" ht="20.100000000000001" customHeight="1">
      <c r="A963" s="213" t="str">
        <f t="shared" si="16"/>
        <v/>
      </c>
      <c r="M963" s="106"/>
      <c r="AB963" s="135"/>
    </row>
    <row r="964" spans="1:28" ht="20.100000000000001" customHeight="1">
      <c r="A964" s="213" t="str">
        <f t="shared" ref="A964:A1027" si="17">IF(K964="","",IF(B964="",A963,A963+1))</f>
        <v/>
      </c>
      <c r="M964" s="106"/>
      <c r="AB964" s="135"/>
    </row>
    <row r="965" spans="1:28" ht="20.100000000000001" customHeight="1">
      <c r="A965" s="213" t="str">
        <f t="shared" si="17"/>
        <v/>
      </c>
      <c r="M965" s="106"/>
      <c r="AB965" s="135"/>
    </row>
    <row r="966" spans="1:28" ht="20.100000000000001" customHeight="1">
      <c r="A966" s="213" t="str">
        <f t="shared" si="17"/>
        <v/>
      </c>
      <c r="M966" s="106"/>
      <c r="AB966" s="135"/>
    </row>
    <row r="967" spans="1:28" ht="20.100000000000001" customHeight="1">
      <c r="A967" s="213" t="str">
        <f t="shared" si="17"/>
        <v/>
      </c>
      <c r="M967" s="106"/>
      <c r="AB967" s="135"/>
    </row>
    <row r="968" spans="1:28" ht="20.100000000000001" customHeight="1">
      <c r="A968" s="213" t="str">
        <f t="shared" si="17"/>
        <v/>
      </c>
      <c r="M968" s="106"/>
      <c r="AB968" s="135"/>
    </row>
    <row r="969" spans="1:28" ht="20.100000000000001" customHeight="1">
      <c r="A969" s="213" t="str">
        <f t="shared" si="17"/>
        <v/>
      </c>
      <c r="M969" s="106"/>
      <c r="AB969" s="135"/>
    </row>
    <row r="970" spans="1:28" ht="20.100000000000001" customHeight="1">
      <c r="A970" s="213" t="str">
        <f t="shared" si="17"/>
        <v/>
      </c>
      <c r="M970" s="106"/>
      <c r="AB970" s="135"/>
    </row>
    <row r="971" spans="1:28" ht="20.100000000000001" customHeight="1">
      <c r="A971" s="213" t="str">
        <f t="shared" si="17"/>
        <v/>
      </c>
      <c r="M971" s="106"/>
      <c r="AB971" s="135"/>
    </row>
    <row r="972" spans="1:28" ht="20.100000000000001" customHeight="1">
      <c r="A972" s="213" t="str">
        <f t="shared" si="17"/>
        <v/>
      </c>
      <c r="M972" s="106"/>
      <c r="AB972" s="135"/>
    </row>
    <row r="973" spans="1:28" ht="20.100000000000001" customHeight="1">
      <c r="A973" s="213" t="str">
        <f t="shared" si="17"/>
        <v/>
      </c>
      <c r="M973" s="106"/>
      <c r="AB973" s="135"/>
    </row>
    <row r="974" spans="1:28" ht="20.100000000000001" customHeight="1">
      <c r="A974" s="213" t="str">
        <f t="shared" si="17"/>
        <v/>
      </c>
      <c r="M974" s="106"/>
      <c r="AB974" s="135"/>
    </row>
    <row r="975" spans="1:28" ht="20.100000000000001" customHeight="1">
      <c r="A975" s="213" t="str">
        <f t="shared" si="17"/>
        <v/>
      </c>
      <c r="B975" s="188"/>
      <c r="C975" s="140"/>
      <c r="D975" s="140"/>
      <c r="E975" s="140"/>
      <c r="F975" s="140"/>
      <c r="G975" s="140"/>
      <c r="H975" s="140"/>
      <c r="I975" s="140"/>
      <c r="J975" s="140"/>
      <c r="M975" s="106"/>
      <c r="AB975" s="135"/>
    </row>
    <row r="976" spans="1:28" ht="20.100000000000001" customHeight="1">
      <c r="A976" s="213" t="str">
        <f t="shared" si="17"/>
        <v/>
      </c>
      <c r="M976" s="106"/>
      <c r="AB976" s="135"/>
    </row>
    <row r="977" spans="1:28" ht="20.100000000000001" customHeight="1">
      <c r="A977" s="213" t="str">
        <f t="shared" si="17"/>
        <v/>
      </c>
      <c r="M977" s="106"/>
      <c r="AB977" s="135"/>
    </row>
    <row r="978" spans="1:28" ht="20.100000000000001" customHeight="1">
      <c r="A978" s="213" t="str">
        <f t="shared" si="17"/>
        <v/>
      </c>
      <c r="B978" s="188"/>
      <c r="C978" s="140"/>
      <c r="D978" s="140"/>
      <c r="E978" s="140"/>
      <c r="F978" s="140"/>
      <c r="G978" s="140"/>
      <c r="H978" s="140"/>
      <c r="I978" s="140"/>
      <c r="J978" s="140"/>
      <c r="M978" s="106"/>
      <c r="AB978" s="135"/>
    </row>
    <row r="979" spans="1:28" ht="20.100000000000001" customHeight="1">
      <c r="A979" s="213" t="str">
        <f t="shared" si="17"/>
        <v/>
      </c>
      <c r="M979" s="106"/>
      <c r="AB979" s="135"/>
    </row>
    <row r="980" spans="1:28" ht="20.100000000000001" customHeight="1">
      <c r="A980" s="213" t="str">
        <f t="shared" si="17"/>
        <v/>
      </c>
      <c r="B980" s="188"/>
      <c r="C980" s="140"/>
      <c r="D980" s="140"/>
      <c r="E980" s="140"/>
      <c r="F980" s="140"/>
      <c r="G980" s="140"/>
      <c r="H980" s="140"/>
      <c r="I980" s="140"/>
      <c r="J980" s="140"/>
      <c r="M980" s="106"/>
      <c r="AB980" s="135"/>
    </row>
    <row r="981" spans="1:28" ht="20.100000000000001" customHeight="1">
      <c r="A981" s="213" t="str">
        <f t="shared" si="17"/>
        <v/>
      </c>
      <c r="M981" s="106"/>
      <c r="AB981" s="135"/>
    </row>
    <row r="982" spans="1:28" ht="20.100000000000001" customHeight="1">
      <c r="A982" s="213" t="str">
        <f t="shared" si="17"/>
        <v/>
      </c>
      <c r="B982" s="188"/>
      <c r="C982" s="140"/>
      <c r="D982" s="140"/>
      <c r="E982" s="140"/>
      <c r="F982" s="140"/>
      <c r="G982" s="140"/>
      <c r="H982" s="140"/>
      <c r="I982" s="140"/>
      <c r="J982" s="140"/>
      <c r="M982" s="106"/>
      <c r="AB982" s="135"/>
    </row>
    <row r="983" spans="1:28" ht="20.100000000000001" customHeight="1">
      <c r="A983" s="213" t="str">
        <f t="shared" si="17"/>
        <v/>
      </c>
      <c r="M983" s="106"/>
      <c r="AB983" s="135"/>
    </row>
    <row r="984" spans="1:28" ht="20.100000000000001" customHeight="1">
      <c r="A984" s="213" t="str">
        <f t="shared" si="17"/>
        <v/>
      </c>
      <c r="M984" s="106"/>
      <c r="AB984" s="135"/>
    </row>
    <row r="985" spans="1:28" ht="20.100000000000001" customHeight="1">
      <c r="A985" s="213" t="str">
        <f t="shared" si="17"/>
        <v/>
      </c>
      <c r="M985" s="106"/>
      <c r="AB985" s="135"/>
    </row>
    <row r="986" spans="1:28" ht="20.100000000000001" customHeight="1">
      <c r="A986" s="213" t="str">
        <f t="shared" si="17"/>
        <v/>
      </c>
      <c r="M986" s="106"/>
      <c r="AB986" s="135"/>
    </row>
    <row r="987" spans="1:28" ht="20.100000000000001" customHeight="1">
      <c r="A987" s="213" t="str">
        <f t="shared" si="17"/>
        <v/>
      </c>
      <c r="M987" s="106"/>
      <c r="AB987" s="135"/>
    </row>
    <row r="988" spans="1:28" ht="20.100000000000001" customHeight="1">
      <c r="A988" s="213" t="str">
        <f t="shared" si="17"/>
        <v/>
      </c>
      <c r="M988" s="106"/>
      <c r="AB988" s="135"/>
    </row>
    <row r="989" spans="1:28" ht="20.100000000000001" customHeight="1">
      <c r="A989" s="213" t="str">
        <f t="shared" si="17"/>
        <v/>
      </c>
      <c r="M989" s="106"/>
      <c r="AB989" s="135"/>
    </row>
    <row r="990" spans="1:28" ht="20.100000000000001" customHeight="1">
      <c r="A990" s="213" t="str">
        <f t="shared" si="17"/>
        <v/>
      </c>
      <c r="M990" s="106"/>
      <c r="AB990" s="135"/>
    </row>
    <row r="991" spans="1:28" ht="20.100000000000001" customHeight="1">
      <c r="A991" s="213" t="str">
        <f t="shared" si="17"/>
        <v/>
      </c>
      <c r="M991" s="106"/>
      <c r="AB991" s="135"/>
    </row>
    <row r="992" spans="1:28" ht="20.100000000000001" customHeight="1">
      <c r="A992" s="213" t="str">
        <f t="shared" si="17"/>
        <v/>
      </c>
      <c r="M992" s="106"/>
      <c r="AB992" s="135"/>
    </row>
    <row r="993" spans="1:28" ht="20.100000000000001" customHeight="1">
      <c r="A993" s="213" t="str">
        <f t="shared" si="17"/>
        <v/>
      </c>
      <c r="M993" s="106"/>
      <c r="AB993" s="135"/>
    </row>
    <row r="994" spans="1:28" ht="20.100000000000001" customHeight="1">
      <c r="A994" s="213" t="str">
        <f t="shared" si="17"/>
        <v/>
      </c>
      <c r="M994" s="106"/>
      <c r="AB994" s="135"/>
    </row>
    <row r="995" spans="1:28" ht="20.100000000000001" customHeight="1">
      <c r="A995" s="213" t="str">
        <f t="shared" si="17"/>
        <v/>
      </c>
      <c r="M995" s="106"/>
      <c r="AB995" s="135"/>
    </row>
    <row r="996" spans="1:28" ht="20.100000000000001" customHeight="1">
      <c r="A996" s="213" t="str">
        <f t="shared" si="17"/>
        <v/>
      </c>
      <c r="M996" s="106"/>
      <c r="AB996" s="135"/>
    </row>
    <row r="997" spans="1:28" ht="20.100000000000001" customHeight="1">
      <c r="A997" s="213" t="str">
        <f t="shared" si="17"/>
        <v/>
      </c>
      <c r="M997" s="106"/>
      <c r="AB997" s="135"/>
    </row>
    <row r="998" spans="1:28" ht="20.100000000000001" customHeight="1">
      <c r="A998" s="213" t="str">
        <f t="shared" si="17"/>
        <v/>
      </c>
      <c r="M998" s="106"/>
      <c r="AB998" s="135"/>
    </row>
    <row r="999" spans="1:28" ht="20.100000000000001" customHeight="1">
      <c r="A999" s="213" t="str">
        <f t="shared" si="17"/>
        <v/>
      </c>
      <c r="M999" s="106"/>
      <c r="AB999" s="135"/>
    </row>
    <row r="1000" spans="1:28" ht="20.100000000000001" customHeight="1">
      <c r="A1000" s="213" t="str">
        <f t="shared" si="17"/>
        <v/>
      </c>
      <c r="M1000" s="106"/>
      <c r="AB1000" s="135"/>
    </row>
    <row r="1001" spans="1:28" ht="20.100000000000001" customHeight="1">
      <c r="A1001" s="213" t="str">
        <f t="shared" si="17"/>
        <v/>
      </c>
      <c r="M1001" s="106"/>
      <c r="AB1001" s="135"/>
    </row>
    <row r="1002" spans="1:28" ht="20.100000000000001" customHeight="1">
      <c r="A1002" s="213" t="str">
        <f t="shared" si="17"/>
        <v/>
      </c>
      <c r="M1002" s="106"/>
      <c r="AB1002" s="135"/>
    </row>
    <row r="1003" spans="1:28" ht="20.100000000000001" customHeight="1">
      <c r="A1003" s="213" t="str">
        <f t="shared" si="17"/>
        <v/>
      </c>
      <c r="M1003" s="106"/>
      <c r="AB1003" s="135"/>
    </row>
    <row r="1004" spans="1:28" ht="20.100000000000001" customHeight="1">
      <c r="A1004" s="213" t="str">
        <f t="shared" si="17"/>
        <v/>
      </c>
      <c r="M1004" s="106"/>
      <c r="AB1004" s="135"/>
    </row>
    <row r="1005" spans="1:28" ht="20.100000000000001" customHeight="1">
      <c r="A1005" s="213" t="str">
        <f t="shared" si="17"/>
        <v/>
      </c>
      <c r="M1005" s="106"/>
      <c r="AB1005" s="135"/>
    </row>
    <row r="1006" spans="1:28" ht="20.100000000000001" customHeight="1">
      <c r="A1006" s="213" t="str">
        <f t="shared" si="17"/>
        <v/>
      </c>
      <c r="M1006" s="106"/>
      <c r="AB1006" s="135"/>
    </row>
    <row r="1007" spans="1:28" ht="20.100000000000001" customHeight="1">
      <c r="A1007" s="213" t="str">
        <f t="shared" si="17"/>
        <v/>
      </c>
      <c r="M1007" s="106"/>
      <c r="AB1007" s="135"/>
    </row>
    <row r="1008" spans="1:28" ht="20.100000000000001" customHeight="1">
      <c r="A1008" s="213" t="str">
        <f t="shared" si="17"/>
        <v/>
      </c>
      <c r="M1008" s="106"/>
      <c r="AB1008" s="135"/>
    </row>
    <row r="1009" spans="1:28" ht="20.100000000000001" customHeight="1">
      <c r="A1009" s="213" t="str">
        <f t="shared" si="17"/>
        <v/>
      </c>
      <c r="M1009" s="106"/>
      <c r="AB1009" s="135"/>
    </row>
    <row r="1010" spans="1:28" ht="20.100000000000001" customHeight="1">
      <c r="A1010" s="213" t="str">
        <f t="shared" si="17"/>
        <v/>
      </c>
      <c r="M1010" s="106"/>
      <c r="AB1010" s="135"/>
    </row>
    <row r="1011" spans="1:28" ht="20.100000000000001" customHeight="1">
      <c r="A1011" s="213" t="str">
        <f t="shared" si="17"/>
        <v/>
      </c>
      <c r="M1011" s="106"/>
      <c r="AB1011" s="135"/>
    </row>
    <row r="1012" spans="1:28" ht="20.100000000000001" customHeight="1">
      <c r="A1012" s="213" t="str">
        <f t="shared" si="17"/>
        <v/>
      </c>
      <c r="M1012" s="106"/>
      <c r="AB1012" s="135"/>
    </row>
    <row r="1013" spans="1:28" ht="20.100000000000001" customHeight="1">
      <c r="A1013" s="213" t="str">
        <f t="shared" si="17"/>
        <v/>
      </c>
      <c r="M1013" s="106"/>
      <c r="AB1013" s="135"/>
    </row>
    <row r="1014" spans="1:28" ht="20.100000000000001" customHeight="1">
      <c r="A1014" s="213" t="str">
        <f t="shared" si="17"/>
        <v/>
      </c>
      <c r="M1014" s="106"/>
      <c r="AB1014" s="135"/>
    </row>
    <row r="1015" spans="1:28" ht="20.100000000000001" customHeight="1">
      <c r="A1015" s="213" t="str">
        <f t="shared" si="17"/>
        <v/>
      </c>
      <c r="M1015" s="106"/>
      <c r="AB1015" s="135"/>
    </row>
    <row r="1016" spans="1:28" ht="20.100000000000001" customHeight="1">
      <c r="A1016" s="213" t="str">
        <f t="shared" si="17"/>
        <v/>
      </c>
      <c r="M1016" s="106"/>
      <c r="AB1016" s="135"/>
    </row>
    <row r="1017" spans="1:28" ht="20.100000000000001" customHeight="1">
      <c r="A1017" s="213" t="str">
        <f t="shared" si="17"/>
        <v/>
      </c>
      <c r="M1017" s="106"/>
      <c r="AB1017" s="135"/>
    </row>
    <row r="1018" spans="1:28" ht="20.100000000000001" customHeight="1">
      <c r="A1018" s="213" t="str">
        <f t="shared" si="17"/>
        <v/>
      </c>
      <c r="M1018" s="106"/>
      <c r="AB1018" s="135"/>
    </row>
    <row r="1019" spans="1:28" ht="20.100000000000001" customHeight="1">
      <c r="A1019" s="213" t="str">
        <f t="shared" si="17"/>
        <v/>
      </c>
      <c r="M1019" s="106"/>
      <c r="AB1019" s="135"/>
    </row>
    <row r="1020" spans="1:28" ht="20.100000000000001" customHeight="1">
      <c r="A1020" s="213" t="str">
        <f t="shared" si="17"/>
        <v/>
      </c>
      <c r="M1020" s="106"/>
      <c r="AB1020" s="135"/>
    </row>
    <row r="1021" spans="1:28" ht="20.100000000000001" customHeight="1">
      <c r="A1021" s="213" t="str">
        <f t="shared" si="17"/>
        <v/>
      </c>
      <c r="M1021" s="106"/>
      <c r="AB1021" s="135"/>
    </row>
    <row r="1022" spans="1:28" ht="20.100000000000001" customHeight="1">
      <c r="A1022" s="213" t="str">
        <f t="shared" si="17"/>
        <v/>
      </c>
      <c r="M1022" s="106"/>
      <c r="AB1022" s="135"/>
    </row>
    <row r="1023" spans="1:28" ht="20.100000000000001" customHeight="1">
      <c r="A1023" s="213" t="str">
        <f t="shared" si="17"/>
        <v/>
      </c>
      <c r="M1023" s="106"/>
      <c r="AB1023" s="135"/>
    </row>
    <row r="1024" spans="1:28" ht="20.100000000000001" customHeight="1">
      <c r="A1024" s="213" t="str">
        <f t="shared" si="17"/>
        <v/>
      </c>
      <c r="M1024" s="106"/>
      <c r="AB1024" s="135"/>
    </row>
    <row r="1025" spans="1:28" ht="20.100000000000001" customHeight="1">
      <c r="A1025" s="213" t="str">
        <f t="shared" si="17"/>
        <v/>
      </c>
      <c r="M1025" s="106"/>
      <c r="AB1025" s="135"/>
    </row>
    <row r="1026" spans="1:28" ht="20.100000000000001" customHeight="1">
      <c r="A1026" s="213" t="str">
        <f t="shared" si="17"/>
        <v/>
      </c>
      <c r="M1026" s="106"/>
      <c r="AB1026" s="135"/>
    </row>
    <row r="1027" spans="1:28" ht="20.100000000000001" customHeight="1">
      <c r="A1027" s="213" t="str">
        <f t="shared" si="17"/>
        <v/>
      </c>
      <c r="M1027" s="106"/>
      <c r="AB1027" s="135"/>
    </row>
    <row r="1028" spans="1:28" ht="20.100000000000001" customHeight="1">
      <c r="A1028" s="213" t="str">
        <f t="shared" ref="A1028:A1091" si="18">IF(K1028="","",IF(B1028="",A1027,A1027+1))</f>
        <v/>
      </c>
      <c r="M1028" s="106"/>
      <c r="AB1028" s="135"/>
    </row>
    <row r="1029" spans="1:28" ht="20.100000000000001" customHeight="1">
      <c r="A1029" s="213" t="str">
        <f t="shared" si="18"/>
        <v/>
      </c>
      <c r="M1029" s="106"/>
      <c r="AB1029" s="135"/>
    </row>
    <row r="1030" spans="1:28" ht="20.100000000000001" customHeight="1">
      <c r="A1030" s="213" t="str">
        <f t="shared" si="18"/>
        <v/>
      </c>
      <c r="M1030" s="106"/>
      <c r="AB1030" s="135"/>
    </row>
    <row r="1031" spans="1:28" ht="20.100000000000001" customHeight="1">
      <c r="A1031" s="213" t="str">
        <f t="shared" si="18"/>
        <v/>
      </c>
      <c r="M1031" s="106"/>
      <c r="AB1031" s="135"/>
    </row>
    <row r="1032" spans="1:28" ht="20.100000000000001" customHeight="1">
      <c r="A1032" s="213" t="str">
        <f t="shared" si="18"/>
        <v/>
      </c>
      <c r="M1032" s="106"/>
      <c r="AB1032" s="135"/>
    </row>
    <row r="1033" spans="1:28" ht="20.100000000000001" customHeight="1">
      <c r="A1033" s="213" t="str">
        <f t="shared" si="18"/>
        <v/>
      </c>
      <c r="M1033" s="106"/>
      <c r="AB1033" s="135"/>
    </row>
    <row r="1034" spans="1:28" ht="20.100000000000001" customHeight="1">
      <c r="A1034" s="213" t="str">
        <f t="shared" si="18"/>
        <v/>
      </c>
      <c r="M1034" s="106"/>
      <c r="AB1034" s="135"/>
    </row>
    <row r="1035" spans="1:28" ht="20.100000000000001" customHeight="1">
      <c r="A1035" s="213" t="str">
        <f t="shared" si="18"/>
        <v/>
      </c>
      <c r="M1035" s="106"/>
      <c r="AB1035" s="135"/>
    </row>
    <row r="1036" spans="1:28" ht="20.100000000000001" customHeight="1">
      <c r="A1036" s="213" t="str">
        <f t="shared" si="18"/>
        <v/>
      </c>
      <c r="M1036" s="106"/>
      <c r="AB1036" s="135"/>
    </row>
    <row r="1037" spans="1:28" ht="20.100000000000001" customHeight="1">
      <c r="A1037" s="213" t="str">
        <f t="shared" si="18"/>
        <v/>
      </c>
      <c r="M1037" s="106"/>
      <c r="AB1037" s="135"/>
    </row>
    <row r="1038" spans="1:28" ht="20.100000000000001" customHeight="1">
      <c r="A1038" s="213" t="str">
        <f t="shared" si="18"/>
        <v/>
      </c>
      <c r="M1038" s="106"/>
      <c r="AB1038" s="135"/>
    </row>
    <row r="1039" spans="1:28" ht="20.100000000000001" customHeight="1">
      <c r="A1039" s="213" t="str">
        <f t="shared" si="18"/>
        <v/>
      </c>
      <c r="M1039" s="106"/>
      <c r="AB1039" s="135"/>
    </row>
    <row r="1040" spans="1:28" ht="20.100000000000001" customHeight="1">
      <c r="A1040" s="213" t="str">
        <f t="shared" si="18"/>
        <v/>
      </c>
      <c r="M1040" s="106"/>
      <c r="AB1040" s="135"/>
    </row>
    <row r="1041" spans="1:28" ht="20.100000000000001" customHeight="1">
      <c r="A1041" s="213" t="str">
        <f t="shared" si="18"/>
        <v/>
      </c>
      <c r="M1041" s="106"/>
      <c r="AB1041" s="135"/>
    </row>
    <row r="1042" spans="1:28" ht="20.100000000000001" customHeight="1">
      <c r="A1042" s="213" t="str">
        <f t="shared" si="18"/>
        <v/>
      </c>
      <c r="M1042" s="106"/>
      <c r="AB1042" s="135"/>
    </row>
    <row r="1043" spans="1:28" ht="20.100000000000001" customHeight="1">
      <c r="A1043" s="213" t="str">
        <f t="shared" si="18"/>
        <v/>
      </c>
      <c r="M1043" s="106"/>
      <c r="AB1043" s="135"/>
    </row>
    <row r="1044" spans="1:28" ht="20.100000000000001" customHeight="1">
      <c r="A1044" s="213" t="str">
        <f t="shared" si="18"/>
        <v/>
      </c>
      <c r="M1044" s="106"/>
      <c r="AB1044" s="135"/>
    </row>
    <row r="1045" spans="1:28" ht="20.100000000000001" customHeight="1">
      <c r="A1045" s="213" t="str">
        <f t="shared" si="18"/>
        <v/>
      </c>
      <c r="M1045" s="106"/>
      <c r="AB1045" s="135"/>
    </row>
    <row r="1046" spans="1:28" ht="20.100000000000001" customHeight="1">
      <c r="A1046" s="213" t="str">
        <f t="shared" si="18"/>
        <v/>
      </c>
      <c r="M1046" s="106"/>
      <c r="AB1046" s="135"/>
    </row>
    <row r="1047" spans="1:28" ht="20.100000000000001" customHeight="1">
      <c r="A1047" s="213" t="str">
        <f t="shared" si="18"/>
        <v/>
      </c>
      <c r="M1047" s="106"/>
      <c r="AB1047" s="135"/>
    </row>
    <row r="1048" spans="1:28" ht="20.100000000000001" customHeight="1">
      <c r="A1048" s="213" t="str">
        <f t="shared" si="18"/>
        <v/>
      </c>
      <c r="M1048" s="106"/>
      <c r="AB1048" s="135"/>
    </row>
    <row r="1049" spans="1:28" ht="20.100000000000001" customHeight="1">
      <c r="A1049" s="213" t="str">
        <f t="shared" si="18"/>
        <v/>
      </c>
      <c r="M1049" s="106"/>
      <c r="AB1049" s="135"/>
    </row>
    <row r="1050" spans="1:28" ht="20.100000000000001" customHeight="1">
      <c r="A1050" s="213" t="str">
        <f t="shared" si="18"/>
        <v/>
      </c>
      <c r="M1050" s="106"/>
      <c r="AB1050" s="135"/>
    </row>
    <row r="1051" spans="1:28" ht="20.100000000000001" customHeight="1">
      <c r="A1051" s="213" t="str">
        <f t="shared" si="18"/>
        <v/>
      </c>
      <c r="M1051" s="106"/>
      <c r="AB1051" s="135"/>
    </row>
    <row r="1052" spans="1:28" ht="20.100000000000001" customHeight="1">
      <c r="A1052" s="213" t="str">
        <f t="shared" si="18"/>
        <v/>
      </c>
      <c r="M1052" s="106"/>
      <c r="AB1052" s="135"/>
    </row>
    <row r="1053" spans="1:28" ht="20.100000000000001" customHeight="1">
      <c r="A1053" s="213" t="str">
        <f t="shared" si="18"/>
        <v/>
      </c>
      <c r="M1053" s="106"/>
      <c r="AB1053" s="135"/>
    </row>
    <row r="1054" spans="1:28" ht="20.100000000000001" customHeight="1">
      <c r="A1054" s="213" t="str">
        <f t="shared" si="18"/>
        <v/>
      </c>
      <c r="M1054" s="106"/>
      <c r="AB1054" s="135"/>
    </row>
    <row r="1055" spans="1:28" ht="20.100000000000001" customHeight="1">
      <c r="A1055" s="213" t="str">
        <f t="shared" si="18"/>
        <v/>
      </c>
      <c r="C1055" s="140"/>
      <c r="D1055" s="140"/>
      <c r="E1055" s="140"/>
      <c r="F1055" s="140"/>
      <c r="G1055" s="140"/>
      <c r="H1055" s="140"/>
      <c r="I1055" s="140"/>
      <c r="J1055" s="140"/>
      <c r="M1055" s="106"/>
      <c r="AB1055" s="135"/>
    </row>
    <row r="1056" spans="1:28" ht="20.100000000000001" customHeight="1">
      <c r="A1056" s="213" t="str">
        <f t="shared" si="18"/>
        <v/>
      </c>
      <c r="M1056" s="106"/>
      <c r="AB1056" s="135"/>
    </row>
    <row r="1057" spans="1:28" ht="20.100000000000001" customHeight="1">
      <c r="A1057" s="213" t="str">
        <f t="shared" si="18"/>
        <v/>
      </c>
      <c r="M1057" s="106"/>
      <c r="AB1057" s="135"/>
    </row>
    <row r="1058" spans="1:28" ht="20.100000000000001" customHeight="1">
      <c r="A1058" s="213" t="str">
        <f t="shared" si="18"/>
        <v/>
      </c>
      <c r="M1058" s="106"/>
      <c r="AB1058" s="135"/>
    </row>
    <row r="1059" spans="1:28" ht="20.100000000000001" customHeight="1">
      <c r="A1059" s="213" t="str">
        <f t="shared" si="18"/>
        <v/>
      </c>
      <c r="M1059" s="106"/>
      <c r="AB1059" s="135"/>
    </row>
    <row r="1060" spans="1:28" ht="20.100000000000001" customHeight="1">
      <c r="A1060" s="213" t="str">
        <f t="shared" si="18"/>
        <v/>
      </c>
      <c r="M1060" s="106"/>
      <c r="AB1060" s="135"/>
    </row>
    <row r="1061" spans="1:28" ht="20.100000000000001" customHeight="1">
      <c r="A1061" s="213" t="str">
        <f t="shared" si="18"/>
        <v/>
      </c>
      <c r="M1061" s="106"/>
      <c r="AB1061" s="135"/>
    </row>
    <row r="1062" spans="1:28" ht="20.100000000000001" customHeight="1">
      <c r="A1062" s="213" t="str">
        <f t="shared" si="18"/>
        <v/>
      </c>
      <c r="M1062" s="106"/>
      <c r="AB1062" s="135"/>
    </row>
    <row r="1063" spans="1:28" ht="20.100000000000001" customHeight="1">
      <c r="A1063" s="213" t="str">
        <f t="shared" si="18"/>
        <v/>
      </c>
      <c r="M1063" s="106"/>
      <c r="AB1063" s="135"/>
    </row>
    <row r="1064" spans="1:28" ht="20.100000000000001" customHeight="1">
      <c r="A1064" s="213" t="str">
        <f t="shared" si="18"/>
        <v/>
      </c>
      <c r="M1064" s="106"/>
      <c r="AB1064" s="135"/>
    </row>
    <row r="1065" spans="1:28" ht="20.100000000000001" customHeight="1">
      <c r="A1065" s="213" t="str">
        <f t="shared" si="18"/>
        <v/>
      </c>
      <c r="M1065" s="106"/>
      <c r="AB1065" s="135"/>
    </row>
    <row r="1066" spans="1:28" ht="20.100000000000001" customHeight="1">
      <c r="A1066" s="213" t="str">
        <f t="shared" si="18"/>
        <v/>
      </c>
      <c r="M1066" s="106"/>
      <c r="AB1066" s="135"/>
    </row>
    <row r="1067" spans="1:28" ht="20.100000000000001" customHeight="1">
      <c r="A1067" s="213" t="str">
        <f t="shared" si="18"/>
        <v/>
      </c>
      <c r="M1067" s="106"/>
      <c r="AB1067" s="135"/>
    </row>
    <row r="1068" spans="1:28" ht="20.100000000000001" customHeight="1">
      <c r="A1068" s="213" t="str">
        <f t="shared" si="18"/>
        <v/>
      </c>
      <c r="M1068" s="106"/>
      <c r="AB1068" s="135"/>
    </row>
    <row r="1069" spans="1:28" ht="20.100000000000001" customHeight="1">
      <c r="A1069" s="213" t="str">
        <f t="shared" si="18"/>
        <v/>
      </c>
      <c r="M1069" s="106"/>
      <c r="AB1069" s="135"/>
    </row>
    <row r="1070" spans="1:28" ht="20.100000000000001" customHeight="1">
      <c r="A1070" s="213" t="str">
        <f t="shared" si="18"/>
        <v/>
      </c>
      <c r="K1070" s="140"/>
      <c r="M1070" s="106"/>
      <c r="AB1070" s="135"/>
    </row>
    <row r="1071" spans="1:28" ht="20.100000000000001" customHeight="1">
      <c r="A1071" s="213" t="str">
        <f t="shared" si="18"/>
        <v/>
      </c>
      <c r="M1071" s="106"/>
      <c r="AB1071" s="135"/>
    </row>
    <row r="1072" spans="1:28" ht="20.100000000000001" customHeight="1">
      <c r="A1072" s="213" t="str">
        <f t="shared" si="18"/>
        <v/>
      </c>
      <c r="M1072" s="106"/>
      <c r="AB1072" s="135"/>
    </row>
    <row r="1073" spans="1:28" ht="20.100000000000001" customHeight="1">
      <c r="A1073" s="213" t="str">
        <f t="shared" si="18"/>
        <v/>
      </c>
      <c r="M1073" s="106"/>
      <c r="AB1073" s="135"/>
    </row>
    <row r="1074" spans="1:28" ht="20.100000000000001" customHeight="1">
      <c r="A1074" s="213" t="str">
        <f t="shared" si="18"/>
        <v/>
      </c>
      <c r="M1074" s="106"/>
      <c r="AB1074" s="135"/>
    </row>
    <row r="1075" spans="1:28" ht="20.100000000000001" customHeight="1">
      <c r="A1075" s="213" t="str">
        <f t="shared" si="18"/>
        <v/>
      </c>
      <c r="M1075" s="106"/>
      <c r="AB1075" s="135"/>
    </row>
    <row r="1076" spans="1:28" ht="20.100000000000001" customHeight="1">
      <c r="A1076" s="213" t="str">
        <f t="shared" si="18"/>
        <v/>
      </c>
      <c r="M1076" s="106"/>
      <c r="AB1076" s="135"/>
    </row>
    <row r="1077" spans="1:28" ht="20.100000000000001" customHeight="1">
      <c r="A1077" s="213" t="str">
        <f t="shared" si="18"/>
        <v/>
      </c>
      <c r="J1077" s="140"/>
      <c r="M1077" s="106"/>
      <c r="AB1077" s="135"/>
    </row>
    <row r="1078" spans="1:28" ht="20.100000000000001" customHeight="1">
      <c r="A1078" s="213" t="str">
        <f t="shared" si="18"/>
        <v/>
      </c>
      <c r="B1078" s="99"/>
      <c r="J1078" s="140"/>
      <c r="M1078" s="106"/>
      <c r="AB1078" s="135"/>
    </row>
    <row r="1079" spans="1:28" ht="20.100000000000001" customHeight="1">
      <c r="A1079" s="213" t="str">
        <f t="shared" si="18"/>
        <v/>
      </c>
      <c r="B1079" s="99"/>
      <c r="J1079" s="140"/>
      <c r="M1079" s="106"/>
      <c r="AB1079" s="135"/>
    </row>
    <row r="1080" spans="1:28" ht="20.100000000000001" customHeight="1">
      <c r="A1080" s="213" t="str">
        <f t="shared" si="18"/>
        <v/>
      </c>
      <c r="M1080" s="106"/>
      <c r="AB1080" s="135"/>
    </row>
    <row r="1081" spans="1:28" ht="20.100000000000001" customHeight="1">
      <c r="A1081" s="213" t="str">
        <f t="shared" si="18"/>
        <v/>
      </c>
      <c r="B1081" s="99"/>
      <c r="M1081" s="106"/>
      <c r="AB1081" s="135"/>
    </row>
    <row r="1082" spans="1:28" ht="20.100000000000001" customHeight="1">
      <c r="A1082" s="213" t="str">
        <f t="shared" si="18"/>
        <v/>
      </c>
      <c r="M1082" s="106"/>
      <c r="AB1082" s="135"/>
    </row>
    <row r="1083" spans="1:28" ht="20.100000000000001" customHeight="1">
      <c r="A1083" s="213" t="str">
        <f t="shared" si="18"/>
        <v/>
      </c>
      <c r="B1083" s="99"/>
      <c r="M1083" s="106"/>
      <c r="AB1083" s="135"/>
    </row>
    <row r="1084" spans="1:28" ht="20.100000000000001" customHeight="1">
      <c r="A1084" s="213" t="str">
        <f t="shared" si="18"/>
        <v/>
      </c>
      <c r="B1084" s="99"/>
      <c r="M1084" s="106"/>
      <c r="AB1084" s="135"/>
    </row>
    <row r="1085" spans="1:28" ht="20.100000000000001" customHeight="1">
      <c r="A1085" s="213" t="str">
        <f t="shared" si="18"/>
        <v/>
      </c>
      <c r="M1085" s="106"/>
      <c r="AB1085" s="135"/>
    </row>
    <row r="1086" spans="1:28" ht="20.100000000000001" customHeight="1">
      <c r="A1086" s="213" t="str">
        <f t="shared" si="18"/>
        <v/>
      </c>
      <c r="B1086" s="99"/>
      <c r="M1086" s="106"/>
      <c r="AB1086" s="135"/>
    </row>
    <row r="1087" spans="1:28" ht="20.100000000000001" customHeight="1">
      <c r="A1087" s="213" t="str">
        <f t="shared" si="18"/>
        <v/>
      </c>
      <c r="M1087" s="106"/>
      <c r="AB1087" s="135"/>
    </row>
    <row r="1088" spans="1:28" ht="20.100000000000001" customHeight="1">
      <c r="A1088" s="213" t="str">
        <f t="shared" si="18"/>
        <v/>
      </c>
      <c r="M1088" s="106"/>
      <c r="AB1088" s="135"/>
    </row>
    <row r="1089" spans="1:28" ht="20.100000000000001" customHeight="1">
      <c r="A1089" s="213" t="str">
        <f t="shared" si="18"/>
        <v/>
      </c>
      <c r="C1089" s="140"/>
      <c r="D1089" s="140"/>
      <c r="E1089" s="140"/>
      <c r="F1089" s="140"/>
      <c r="G1089" s="140"/>
      <c r="H1089" s="140"/>
      <c r="I1089" s="140"/>
      <c r="J1089" s="100"/>
      <c r="M1089" s="106"/>
      <c r="AB1089" s="135"/>
    </row>
    <row r="1090" spans="1:28" ht="20.100000000000001" customHeight="1">
      <c r="A1090" s="213" t="str">
        <f t="shared" si="18"/>
        <v/>
      </c>
      <c r="M1090" s="106"/>
      <c r="AB1090" s="135"/>
    </row>
    <row r="1091" spans="1:28" ht="20.100000000000001" customHeight="1">
      <c r="A1091" s="213" t="str">
        <f t="shared" si="18"/>
        <v/>
      </c>
      <c r="M1091" s="106"/>
      <c r="AB1091" s="135"/>
    </row>
    <row r="1092" spans="1:28" ht="20.100000000000001" customHeight="1">
      <c r="A1092" s="213" t="str">
        <f t="shared" ref="A1092:A1155" si="19">IF(K1092="","",IF(B1092="",A1091,A1091+1))</f>
        <v/>
      </c>
      <c r="C1092" s="140"/>
      <c r="D1092" s="140"/>
      <c r="E1092" s="140"/>
      <c r="F1092" s="140"/>
      <c r="G1092" s="140"/>
      <c r="H1092" s="140"/>
      <c r="I1092" s="140"/>
      <c r="M1092" s="106"/>
      <c r="AB1092" s="135"/>
    </row>
    <row r="1093" spans="1:28" ht="20.100000000000001" customHeight="1">
      <c r="A1093" s="213" t="str">
        <f t="shared" si="19"/>
        <v/>
      </c>
      <c r="M1093" s="106"/>
      <c r="AB1093" s="135"/>
    </row>
    <row r="1094" spans="1:28" ht="20.100000000000001" customHeight="1">
      <c r="A1094" s="213" t="str">
        <f t="shared" si="19"/>
        <v/>
      </c>
      <c r="M1094" s="106"/>
      <c r="AB1094" s="135"/>
    </row>
    <row r="1095" spans="1:28" ht="20.100000000000001" customHeight="1">
      <c r="A1095" s="213" t="str">
        <f t="shared" si="19"/>
        <v/>
      </c>
      <c r="B1095" s="188"/>
      <c r="C1095" s="140"/>
      <c r="D1095" s="140"/>
      <c r="E1095" s="140"/>
      <c r="F1095" s="140"/>
      <c r="G1095" s="140"/>
      <c r="H1095" s="140"/>
      <c r="I1095" s="140"/>
      <c r="J1095" s="140"/>
      <c r="M1095" s="106"/>
      <c r="AB1095" s="135"/>
    </row>
    <row r="1096" spans="1:28" ht="20.100000000000001" customHeight="1">
      <c r="A1096" s="213" t="str">
        <f t="shared" si="19"/>
        <v/>
      </c>
      <c r="M1096" s="106"/>
      <c r="AB1096" s="135"/>
    </row>
    <row r="1097" spans="1:28" ht="20.100000000000001" customHeight="1">
      <c r="A1097" s="213" t="str">
        <f t="shared" si="19"/>
        <v/>
      </c>
      <c r="B1097" s="99"/>
      <c r="M1097" s="106"/>
      <c r="AB1097" s="135"/>
    </row>
    <row r="1098" spans="1:28" ht="20.100000000000001" customHeight="1">
      <c r="A1098" s="213" t="str">
        <f t="shared" si="19"/>
        <v/>
      </c>
      <c r="C1098" s="140"/>
      <c r="D1098" s="140"/>
      <c r="E1098" s="140"/>
      <c r="F1098" s="140"/>
      <c r="G1098" s="140"/>
      <c r="H1098" s="140"/>
      <c r="I1098" s="140"/>
      <c r="J1098" s="140"/>
      <c r="M1098" s="106"/>
      <c r="AB1098" s="135"/>
    </row>
    <row r="1099" spans="1:28" ht="20.100000000000001" customHeight="1">
      <c r="A1099" s="213" t="str">
        <f t="shared" si="19"/>
        <v/>
      </c>
      <c r="M1099" s="106"/>
      <c r="AB1099" s="135"/>
    </row>
    <row r="1100" spans="1:28" ht="20.100000000000001" customHeight="1">
      <c r="A1100" s="213" t="str">
        <f t="shared" si="19"/>
        <v/>
      </c>
      <c r="M1100" s="106"/>
      <c r="AB1100" s="135"/>
    </row>
    <row r="1101" spans="1:28" ht="20.100000000000001" customHeight="1">
      <c r="A1101" s="213" t="str">
        <f t="shared" si="19"/>
        <v/>
      </c>
      <c r="B1101" s="188"/>
      <c r="C1101" s="140"/>
      <c r="D1101" s="140"/>
      <c r="E1101" s="140"/>
      <c r="F1101" s="140"/>
      <c r="G1101" s="140"/>
      <c r="H1101" s="140"/>
      <c r="I1101" s="140"/>
      <c r="M1101" s="106"/>
      <c r="AB1101" s="135"/>
    </row>
    <row r="1102" spans="1:28" ht="20.100000000000001" customHeight="1">
      <c r="A1102" s="213" t="str">
        <f t="shared" si="19"/>
        <v/>
      </c>
      <c r="M1102" s="106"/>
      <c r="AB1102" s="135"/>
    </row>
    <row r="1103" spans="1:28" ht="20.100000000000001" customHeight="1">
      <c r="A1103" s="213" t="str">
        <f t="shared" si="19"/>
        <v/>
      </c>
      <c r="M1103" s="106"/>
      <c r="AB1103" s="135"/>
    </row>
    <row r="1104" spans="1:28" ht="20.100000000000001" customHeight="1">
      <c r="A1104" s="213" t="str">
        <f t="shared" si="19"/>
        <v/>
      </c>
      <c r="B1104" s="188"/>
      <c r="C1104" s="140"/>
      <c r="D1104" s="140"/>
      <c r="E1104" s="140"/>
      <c r="F1104" s="140"/>
      <c r="G1104" s="140"/>
      <c r="H1104" s="140"/>
      <c r="I1104" s="140"/>
      <c r="M1104" s="106"/>
      <c r="AB1104" s="135"/>
    </row>
    <row r="1105" spans="1:28" ht="20.100000000000001" customHeight="1">
      <c r="A1105" s="213" t="str">
        <f t="shared" si="19"/>
        <v/>
      </c>
      <c r="M1105" s="106"/>
      <c r="AB1105" s="135"/>
    </row>
    <row r="1106" spans="1:28" ht="20.100000000000001" customHeight="1">
      <c r="A1106" s="213" t="str">
        <f t="shared" si="19"/>
        <v/>
      </c>
      <c r="M1106" s="106"/>
      <c r="AB1106" s="135"/>
    </row>
    <row r="1107" spans="1:28" ht="20.100000000000001" customHeight="1">
      <c r="A1107" s="213" t="str">
        <f t="shared" si="19"/>
        <v/>
      </c>
      <c r="M1107" s="106"/>
      <c r="AB1107" s="135"/>
    </row>
    <row r="1108" spans="1:28" ht="20.100000000000001" customHeight="1">
      <c r="A1108" s="213" t="str">
        <f t="shared" si="19"/>
        <v/>
      </c>
      <c r="M1108" s="106"/>
      <c r="AB1108" s="135"/>
    </row>
    <row r="1109" spans="1:28" ht="20.100000000000001" customHeight="1">
      <c r="A1109" s="213" t="str">
        <f t="shared" si="19"/>
        <v/>
      </c>
      <c r="M1109" s="106"/>
      <c r="AB1109" s="135"/>
    </row>
    <row r="1110" spans="1:28" ht="20.100000000000001" customHeight="1">
      <c r="A1110" s="213" t="str">
        <f t="shared" si="19"/>
        <v/>
      </c>
      <c r="M1110" s="106"/>
      <c r="AB1110" s="135"/>
    </row>
    <row r="1111" spans="1:28" ht="20.100000000000001" customHeight="1">
      <c r="A1111" s="213" t="str">
        <f t="shared" si="19"/>
        <v/>
      </c>
      <c r="B1111" s="188"/>
      <c r="C1111" s="140"/>
      <c r="D1111" s="140"/>
      <c r="E1111" s="140"/>
      <c r="F1111" s="140"/>
      <c r="G1111" s="140"/>
      <c r="H1111" s="140"/>
      <c r="I1111" s="140"/>
      <c r="J1111" s="140"/>
      <c r="M1111" s="106"/>
      <c r="AB1111" s="135"/>
    </row>
    <row r="1112" spans="1:28" ht="20.100000000000001" customHeight="1">
      <c r="A1112" s="213" t="str">
        <f t="shared" si="19"/>
        <v/>
      </c>
      <c r="M1112" s="106"/>
      <c r="AB1112" s="135"/>
    </row>
    <row r="1113" spans="1:28" ht="20.100000000000001" customHeight="1">
      <c r="A1113" s="213" t="str">
        <f t="shared" si="19"/>
        <v/>
      </c>
      <c r="B1113" s="188"/>
      <c r="C1113" s="140"/>
      <c r="D1113" s="140"/>
      <c r="E1113" s="140"/>
      <c r="F1113" s="140"/>
      <c r="G1113" s="140"/>
      <c r="H1113" s="140"/>
      <c r="I1113" s="140"/>
      <c r="M1113" s="106"/>
      <c r="AB1113" s="135"/>
    </row>
    <row r="1114" spans="1:28" ht="20.100000000000001" customHeight="1">
      <c r="A1114" s="213" t="str">
        <f t="shared" si="19"/>
        <v/>
      </c>
      <c r="B1114" s="188"/>
      <c r="C1114" s="140"/>
      <c r="D1114" s="140"/>
      <c r="E1114" s="140"/>
      <c r="F1114" s="140"/>
      <c r="G1114" s="140"/>
      <c r="H1114" s="140"/>
      <c r="I1114" s="140"/>
      <c r="M1114" s="106"/>
      <c r="AB1114" s="135"/>
    </row>
    <row r="1115" spans="1:28" ht="20.100000000000001" customHeight="1">
      <c r="A1115" s="213" t="str">
        <f t="shared" si="19"/>
        <v/>
      </c>
      <c r="B1115" s="188"/>
      <c r="C1115" s="140"/>
      <c r="D1115" s="140"/>
      <c r="E1115" s="140"/>
      <c r="F1115" s="140"/>
      <c r="G1115" s="140"/>
      <c r="H1115" s="140"/>
      <c r="I1115" s="140"/>
      <c r="M1115" s="106"/>
      <c r="AB1115" s="135"/>
    </row>
    <row r="1116" spans="1:28" ht="20.100000000000001" customHeight="1">
      <c r="A1116" s="213" t="str">
        <f t="shared" si="19"/>
        <v/>
      </c>
      <c r="M1116" s="106"/>
      <c r="AB1116" s="135"/>
    </row>
    <row r="1117" spans="1:28" ht="20.100000000000001" customHeight="1">
      <c r="A1117" s="213" t="str">
        <f t="shared" si="19"/>
        <v/>
      </c>
      <c r="M1117" s="106"/>
      <c r="AB1117" s="135"/>
    </row>
    <row r="1118" spans="1:28" ht="20.100000000000001" customHeight="1">
      <c r="A1118" s="213" t="str">
        <f t="shared" si="19"/>
        <v/>
      </c>
      <c r="B1118" s="188"/>
      <c r="C1118" s="140"/>
      <c r="D1118" s="140"/>
      <c r="E1118" s="140"/>
      <c r="F1118" s="140"/>
      <c r="G1118" s="140"/>
      <c r="H1118" s="140"/>
      <c r="I1118" s="140"/>
      <c r="M1118" s="106"/>
      <c r="AB1118" s="135"/>
    </row>
    <row r="1119" spans="1:28" ht="20.100000000000001" customHeight="1">
      <c r="A1119" s="213" t="str">
        <f t="shared" si="19"/>
        <v/>
      </c>
      <c r="M1119" s="106"/>
      <c r="AB1119" s="135"/>
    </row>
    <row r="1120" spans="1:28" ht="20.100000000000001" customHeight="1">
      <c r="A1120" s="213" t="str">
        <f t="shared" si="19"/>
        <v/>
      </c>
      <c r="M1120" s="106"/>
      <c r="AB1120" s="135"/>
    </row>
    <row r="1121" spans="1:28" ht="20.100000000000001" customHeight="1">
      <c r="A1121" s="213" t="str">
        <f t="shared" si="19"/>
        <v/>
      </c>
      <c r="M1121" s="106"/>
      <c r="AB1121" s="135"/>
    </row>
    <row r="1122" spans="1:28" ht="20.100000000000001" customHeight="1">
      <c r="A1122" s="213" t="str">
        <f t="shared" si="19"/>
        <v/>
      </c>
      <c r="M1122" s="106"/>
      <c r="AB1122" s="135"/>
    </row>
    <row r="1123" spans="1:28" ht="20.100000000000001" customHeight="1">
      <c r="A1123" s="213" t="str">
        <f t="shared" si="19"/>
        <v/>
      </c>
      <c r="M1123" s="106"/>
      <c r="AB1123" s="135"/>
    </row>
    <row r="1124" spans="1:28" ht="20.100000000000001" customHeight="1">
      <c r="A1124" s="213" t="str">
        <f t="shared" si="19"/>
        <v/>
      </c>
      <c r="M1124" s="106"/>
      <c r="AB1124" s="135"/>
    </row>
    <row r="1125" spans="1:28" ht="20.100000000000001" customHeight="1">
      <c r="A1125" s="213" t="str">
        <f t="shared" si="19"/>
        <v/>
      </c>
      <c r="M1125" s="106"/>
      <c r="AB1125" s="135"/>
    </row>
    <row r="1126" spans="1:28" ht="20.100000000000001" customHeight="1">
      <c r="A1126" s="213" t="str">
        <f t="shared" si="19"/>
        <v/>
      </c>
      <c r="M1126" s="106"/>
      <c r="AB1126" s="135"/>
    </row>
    <row r="1127" spans="1:28" ht="20.100000000000001" customHeight="1">
      <c r="A1127" s="213" t="str">
        <f t="shared" si="19"/>
        <v/>
      </c>
      <c r="M1127" s="106"/>
      <c r="AB1127" s="135"/>
    </row>
    <row r="1128" spans="1:28" ht="20.100000000000001" customHeight="1">
      <c r="A1128" s="213" t="str">
        <f t="shared" si="19"/>
        <v/>
      </c>
      <c r="M1128" s="106"/>
      <c r="AB1128" s="135"/>
    </row>
    <row r="1129" spans="1:28" ht="20.100000000000001" customHeight="1">
      <c r="A1129" s="213" t="str">
        <f t="shared" si="19"/>
        <v/>
      </c>
      <c r="M1129" s="106"/>
      <c r="AB1129" s="135"/>
    </row>
    <row r="1130" spans="1:28" ht="20.100000000000001" customHeight="1">
      <c r="A1130" s="213" t="str">
        <f t="shared" si="19"/>
        <v/>
      </c>
      <c r="M1130" s="106"/>
      <c r="AB1130" s="135"/>
    </row>
    <row r="1131" spans="1:28" ht="20.100000000000001" customHeight="1">
      <c r="A1131" s="213" t="str">
        <f t="shared" si="19"/>
        <v/>
      </c>
      <c r="M1131" s="106"/>
      <c r="AB1131" s="135"/>
    </row>
    <row r="1132" spans="1:28" ht="20.100000000000001" customHeight="1">
      <c r="A1132" s="213" t="str">
        <f t="shared" si="19"/>
        <v/>
      </c>
      <c r="M1132" s="106"/>
      <c r="AB1132" s="135"/>
    </row>
    <row r="1133" spans="1:28" ht="20.100000000000001" customHeight="1">
      <c r="A1133" s="213" t="str">
        <f t="shared" si="19"/>
        <v/>
      </c>
      <c r="M1133" s="106"/>
      <c r="AB1133" s="135"/>
    </row>
    <row r="1134" spans="1:28" ht="20.100000000000001" customHeight="1">
      <c r="A1134" s="213" t="str">
        <f t="shared" si="19"/>
        <v/>
      </c>
      <c r="M1134" s="106"/>
      <c r="AB1134" s="135"/>
    </row>
    <row r="1135" spans="1:28" ht="20.100000000000001" customHeight="1">
      <c r="A1135" s="213" t="str">
        <f t="shared" si="19"/>
        <v/>
      </c>
      <c r="M1135" s="106"/>
      <c r="AB1135" s="135"/>
    </row>
    <row r="1136" spans="1:28" ht="20.100000000000001" customHeight="1">
      <c r="A1136" s="213" t="str">
        <f t="shared" si="19"/>
        <v/>
      </c>
      <c r="M1136" s="106"/>
      <c r="AB1136" s="135"/>
    </row>
    <row r="1137" spans="1:28" ht="20.100000000000001" customHeight="1">
      <c r="A1137" s="213" t="str">
        <f t="shared" si="19"/>
        <v/>
      </c>
      <c r="M1137" s="106"/>
      <c r="AB1137" s="135"/>
    </row>
    <row r="1138" spans="1:28" ht="20.100000000000001" customHeight="1">
      <c r="A1138" s="213" t="str">
        <f t="shared" si="19"/>
        <v/>
      </c>
      <c r="M1138" s="106"/>
      <c r="AB1138" s="135"/>
    </row>
    <row r="1139" spans="1:28" ht="20.100000000000001" customHeight="1">
      <c r="A1139" s="213" t="str">
        <f t="shared" si="19"/>
        <v/>
      </c>
      <c r="M1139" s="106"/>
      <c r="AB1139" s="135"/>
    </row>
    <row r="1140" spans="1:28" ht="20.100000000000001" customHeight="1">
      <c r="A1140" s="213" t="str">
        <f t="shared" si="19"/>
        <v/>
      </c>
      <c r="M1140" s="106"/>
      <c r="AB1140" s="135"/>
    </row>
    <row r="1141" spans="1:28" ht="20.100000000000001" customHeight="1">
      <c r="A1141" s="213" t="str">
        <f t="shared" si="19"/>
        <v/>
      </c>
      <c r="M1141" s="106"/>
      <c r="AB1141" s="135"/>
    </row>
    <row r="1142" spans="1:28" ht="20.100000000000001" customHeight="1">
      <c r="A1142" s="213" t="str">
        <f t="shared" si="19"/>
        <v/>
      </c>
      <c r="M1142" s="106"/>
      <c r="AB1142" s="135"/>
    </row>
    <row r="1143" spans="1:28" ht="20.100000000000001" customHeight="1">
      <c r="A1143" s="213" t="str">
        <f t="shared" si="19"/>
        <v/>
      </c>
      <c r="M1143" s="106"/>
      <c r="AB1143" s="135"/>
    </row>
    <row r="1144" spans="1:28" ht="20.100000000000001" customHeight="1">
      <c r="A1144" s="213" t="str">
        <f t="shared" si="19"/>
        <v/>
      </c>
      <c r="M1144" s="106"/>
      <c r="AB1144" s="135"/>
    </row>
    <row r="1145" spans="1:28" ht="20.100000000000001" customHeight="1">
      <c r="A1145" s="213" t="str">
        <f t="shared" si="19"/>
        <v/>
      </c>
      <c r="M1145" s="106"/>
      <c r="AB1145" s="135"/>
    </row>
    <row r="1146" spans="1:28" ht="20.100000000000001" customHeight="1">
      <c r="A1146" s="213" t="str">
        <f t="shared" si="19"/>
        <v/>
      </c>
      <c r="M1146" s="106"/>
      <c r="AB1146" s="135"/>
    </row>
    <row r="1147" spans="1:28" ht="20.100000000000001" customHeight="1">
      <c r="A1147" s="213" t="str">
        <f t="shared" si="19"/>
        <v/>
      </c>
      <c r="M1147" s="106"/>
      <c r="AB1147" s="135"/>
    </row>
    <row r="1148" spans="1:28" ht="20.100000000000001" customHeight="1">
      <c r="A1148" s="213" t="str">
        <f t="shared" si="19"/>
        <v/>
      </c>
      <c r="M1148" s="106"/>
      <c r="AB1148" s="135"/>
    </row>
    <row r="1149" spans="1:28" ht="20.100000000000001" customHeight="1">
      <c r="A1149" s="213" t="str">
        <f t="shared" si="19"/>
        <v/>
      </c>
      <c r="M1149" s="106"/>
      <c r="AB1149" s="135"/>
    </row>
    <row r="1150" spans="1:28" ht="20.100000000000001" customHeight="1">
      <c r="A1150" s="213" t="str">
        <f t="shared" si="19"/>
        <v/>
      </c>
      <c r="M1150" s="106"/>
      <c r="AB1150" s="135"/>
    </row>
    <row r="1151" spans="1:28" ht="20.100000000000001" customHeight="1">
      <c r="A1151" s="213" t="str">
        <f t="shared" si="19"/>
        <v/>
      </c>
      <c r="M1151" s="106"/>
      <c r="AB1151" s="135"/>
    </row>
    <row r="1152" spans="1:28" ht="20.100000000000001" customHeight="1">
      <c r="A1152" s="213" t="str">
        <f t="shared" si="19"/>
        <v/>
      </c>
      <c r="M1152" s="106"/>
      <c r="AB1152" s="135"/>
    </row>
    <row r="1153" spans="1:28" ht="20.100000000000001" customHeight="1">
      <c r="A1153" s="213" t="str">
        <f t="shared" si="19"/>
        <v/>
      </c>
      <c r="M1153" s="106"/>
      <c r="AB1153" s="135"/>
    </row>
    <row r="1154" spans="1:28" ht="20.100000000000001" customHeight="1">
      <c r="A1154" s="213" t="str">
        <f t="shared" si="19"/>
        <v/>
      </c>
      <c r="B1154" s="188"/>
      <c r="C1154" s="140"/>
      <c r="D1154" s="140"/>
      <c r="E1154" s="140"/>
      <c r="F1154" s="140"/>
      <c r="G1154" s="140"/>
      <c r="H1154" s="140"/>
      <c r="I1154" s="140"/>
      <c r="J1154" s="140"/>
      <c r="K1154" s="140"/>
      <c r="M1154" s="106"/>
      <c r="AB1154" s="135"/>
    </row>
    <row r="1155" spans="1:28" ht="20.100000000000001" customHeight="1">
      <c r="A1155" s="213" t="str">
        <f t="shared" si="19"/>
        <v/>
      </c>
      <c r="B1155" s="188"/>
      <c r="C1155" s="140"/>
      <c r="D1155" s="140"/>
      <c r="E1155" s="140"/>
      <c r="F1155" s="140"/>
      <c r="G1155" s="140"/>
      <c r="H1155" s="140"/>
      <c r="I1155" s="140"/>
      <c r="J1155" s="140"/>
      <c r="K1155" s="140"/>
      <c r="M1155" s="106"/>
      <c r="AB1155" s="135"/>
    </row>
    <row r="1156" spans="1:28" ht="20.100000000000001" customHeight="1">
      <c r="A1156" s="213" t="str">
        <f t="shared" ref="A1156:A1183" si="20">IF(K1156="","",IF(B1156="",A1155,A1155+1))</f>
        <v/>
      </c>
      <c r="M1156" s="106"/>
      <c r="AB1156" s="135"/>
    </row>
    <row r="1157" spans="1:28" ht="20.100000000000001" customHeight="1">
      <c r="A1157" s="213" t="str">
        <f t="shared" si="20"/>
        <v/>
      </c>
      <c r="M1157" s="106"/>
      <c r="AB1157" s="135"/>
    </row>
    <row r="1158" spans="1:28" ht="20.100000000000001" customHeight="1">
      <c r="A1158" s="213" t="str">
        <f t="shared" si="20"/>
        <v/>
      </c>
      <c r="M1158" s="106"/>
      <c r="AB1158" s="135"/>
    </row>
    <row r="1159" spans="1:28" ht="20.100000000000001" customHeight="1">
      <c r="A1159" s="213" t="str">
        <f t="shared" si="20"/>
        <v/>
      </c>
      <c r="M1159" s="106"/>
      <c r="AB1159" s="135"/>
    </row>
    <row r="1160" spans="1:28" ht="20.100000000000001" customHeight="1">
      <c r="A1160" s="213" t="str">
        <f t="shared" si="20"/>
        <v/>
      </c>
      <c r="B1160" s="188"/>
      <c r="C1160" s="140"/>
      <c r="D1160" s="140"/>
      <c r="E1160" s="140"/>
      <c r="F1160" s="140"/>
      <c r="G1160" s="140"/>
      <c r="H1160" s="140"/>
      <c r="I1160" s="140"/>
      <c r="J1160" s="140"/>
      <c r="M1160" s="106"/>
      <c r="AB1160" s="135"/>
    </row>
    <row r="1161" spans="1:28" ht="20.100000000000001" customHeight="1">
      <c r="A1161" s="213" t="str">
        <f t="shared" si="20"/>
        <v/>
      </c>
      <c r="J1161" s="140"/>
      <c r="M1161" s="106"/>
      <c r="AB1161" s="135"/>
    </row>
    <row r="1162" spans="1:28" ht="20.100000000000001" customHeight="1">
      <c r="A1162" s="213" t="str">
        <f t="shared" si="20"/>
        <v/>
      </c>
      <c r="B1162" s="188"/>
      <c r="C1162" s="140"/>
      <c r="D1162" s="140"/>
      <c r="E1162" s="140"/>
      <c r="F1162" s="140"/>
      <c r="G1162" s="140"/>
      <c r="H1162" s="140"/>
      <c r="I1162" s="140"/>
      <c r="J1162" s="140"/>
      <c r="K1162" s="140"/>
      <c r="M1162" s="106"/>
      <c r="AB1162" s="135"/>
    </row>
    <row r="1163" spans="1:28" ht="20.100000000000001" customHeight="1">
      <c r="A1163" s="213" t="str">
        <f t="shared" si="20"/>
        <v/>
      </c>
      <c r="B1163" s="188"/>
      <c r="C1163" s="140"/>
      <c r="D1163" s="140"/>
      <c r="E1163" s="140"/>
      <c r="F1163" s="140"/>
      <c r="G1163" s="140"/>
      <c r="H1163" s="140"/>
      <c r="I1163" s="140"/>
      <c r="J1163" s="140"/>
      <c r="K1163" s="140"/>
      <c r="M1163" s="106"/>
      <c r="AB1163" s="135"/>
    </row>
    <row r="1164" spans="1:28" ht="20.100000000000001" customHeight="1">
      <c r="A1164" s="213" t="str">
        <f t="shared" si="20"/>
        <v/>
      </c>
      <c r="B1164" s="188"/>
      <c r="C1164" s="140"/>
      <c r="D1164" s="140"/>
      <c r="E1164" s="140"/>
      <c r="F1164" s="140"/>
      <c r="G1164" s="140"/>
      <c r="H1164" s="140"/>
      <c r="I1164" s="140"/>
      <c r="J1164" s="140"/>
      <c r="M1164" s="106"/>
      <c r="AB1164" s="135"/>
    </row>
    <row r="1165" spans="1:28" ht="20.100000000000001" customHeight="1">
      <c r="A1165" s="213" t="str">
        <f t="shared" si="20"/>
        <v/>
      </c>
      <c r="M1165" s="106"/>
      <c r="AB1165" s="135"/>
    </row>
    <row r="1166" spans="1:28" ht="20.100000000000001" customHeight="1">
      <c r="A1166" s="213" t="str">
        <f t="shared" si="20"/>
        <v/>
      </c>
      <c r="B1166" s="188"/>
      <c r="C1166" s="140"/>
      <c r="D1166" s="140"/>
      <c r="E1166" s="140"/>
      <c r="F1166" s="140"/>
      <c r="G1166" s="140"/>
      <c r="H1166" s="140"/>
      <c r="I1166" s="140"/>
      <c r="J1166" s="140"/>
      <c r="M1166" s="106"/>
      <c r="AB1166" s="135"/>
    </row>
    <row r="1167" spans="1:28" ht="20.100000000000001" customHeight="1">
      <c r="A1167" s="213" t="str">
        <f t="shared" si="20"/>
        <v/>
      </c>
      <c r="B1167" s="188"/>
      <c r="C1167" s="140"/>
      <c r="D1167" s="140"/>
      <c r="E1167" s="140"/>
      <c r="F1167" s="140"/>
      <c r="G1167" s="140"/>
      <c r="H1167" s="140"/>
      <c r="I1167" s="140"/>
      <c r="J1167" s="140"/>
      <c r="M1167" s="106"/>
      <c r="AB1167" s="135"/>
    </row>
    <row r="1168" spans="1:28" ht="20.100000000000001" customHeight="1">
      <c r="A1168" s="213" t="str">
        <f t="shared" si="20"/>
        <v/>
      </c>
      <c r="M1168" s="106"/>
      <c r="AB1168" s="135"/>
    </row>
    <row r="1169" spans="1:28" ht="20.100000000000001" customHeight="1">
      <c r="A1169" s="213" t="str">
        <f t="shared" si="20"/>
        <v/>
      </c>
      <c r="B1169" s="188"/>
      <c r="C1169" s="140"/>
      <c r="D1169" s="140"/>
      <c r="E1169" s="140"/>
      <c r="F1169" s="140"/>
      <c r="G1169" s="140"/>
      <c r="H1169" s="140"/>
      <c r="I1169" s="140"/>
      <c r="M1169" s="106"/>
      <c r="AB1169" s="135"/>
    </row>
    <row r="1170" spans="1:28" ht="20.100000000000001" customHeight="1">
      <c r="A1170" s="213" t="str">
        <f t="shared" si="20"/>
        <v/>
      </c>
      <c r="M1170" s="106"/>
      <c r="AB1170" s="135"/>
    </row>
    <row r="1171" spans="1:28" ht="20.100000000000001" customHeight="1">
      <c r="A1171" s="213" t="str">
        <f t="shared" si="20"/>
        <v/>
      </c>
      <c r="M1171" s="106"/>
      <c r="AB1171" s="135"/>
    </row>
    <row r="1172" spans="1:28" ht="20.100000000000001" customHeight="1">
      <c r="A1172" s="213" t="str">
        <f t="shared" si="20"/>
        <v/>
      </c>
      <c r="M1172" s="106"/>
      <c r="AB1172" s="135"/>
    </row>
    <row r="1173" spans="1:28" ht="20.100000000000001" customHeight="1">
      <c r="A1173" s="213" t="str">
        <f t="shared" si="20"/>
        <v/>
      </c>
      <c r="M1173" s="106"/>
      <c r="AB1173" s="135"/>
    </row>
    <row r="1174" spans="1:28" ht="20.100000000000001" customHeight="1">
      <c r="A1174" s="213" t="str">
        <f t="shared" si="20"/>
        <v/>
      </c>
      <c r="M1174" s="106"/>
      <c r="AB1174" s="135"/>
    </row>
    <row r="1175" spans="1:28" ht="20.100000000000001" customHeight="1">
      <c r="A1175" s="213" t="str">
        <f t="shared" si="20"/>
        <v/>
      </c>
      <c r="M1175" s="106"/>
      <c r="AB1175" s="135"/>
    </row>
    <row r="1176" spans="1:28" ht="20.100000000000001" customHeight="1">
      <c r="A1176" s="213" t="str">
        <f t="shared" si="20"/>
        <v/>
      </c>
      <c r="M1176" s="106"/>
      <c r="AB1176" s="135"/>
    </row>
    <row r="1177" spans="1:28" ht="20.100000000000001" customHeight="1">
      <c r="A1177" s="213" t="str">
        <f t="shared" si="20"/>
        <v/>
      </c>
      <c r="M1177" s="106"/>
      <c r="AB1177" s="135"/>
    </row>
    <row r="1178" spans="1:28" ht="20.100000000000001" customHeight="1">
      <c r="A1178" s="213" t="str">
        <f t="shared" si="20"/>
        <v/>
      </c>
      <c r="M1178" s="106"/>
      <c r="AB1178" s="135"/>
    </row>
    <row r="1179" spans="1:28" ht="20.100000000000001" customHeight="1">
      <c r="A1179" s="213" t="str">
        <f t="shared" si="20"/>
        <v/>
      </c>
      <c r="B1179" s="140"/>
      <c r="M1179" s="106"/>
      <c r="AB1179" s="135"/>
    </row>
    <row r="1180" spans="1:28" ht="20.100000000000001" customHeight="1">
      <c r="A1180" s="213" t="str">
        <f t="shared" si="20"/>
        <v/>
      </c>
      <c r="B1180" s="140"/>
      <c r="M1180" s="106"/>
      <c r="AB1180" s="135"/>
    </row>
    <row r="1181" spans="1:28" ht="20.100000000000001" customHeight="1">
      <c r="A1181" s="213" t="str">
        <f t="shared" si="20"/>
        <v/>
      </c>
      <c r="M1181" s="106"/>
      <c r="AB1181" s="135"/>
    </row>
    <row r="1182" spans="1:28" ht="20.100000000000001" customHeight="1">
      <c r="A1182" s="213" t="str">
        <f t="shared" si="20"/>
        <v/>
      </c>
      <c r="M1182" s="106"/>
      <c r="AB1182" s="135"/>
    </row>
    <row r="1183" spans="1:28" ht="20.100000000000001" customHeight="1">
      <c r="A1183" s="213" t="str">
        <f t="shared" si="20"/>
        <v/>
      </c>
      <c r="M1183" s="106"/>
      <c r="AB1183" s="135"/>
    </row>
    <row r="1184" spans="1:28" ht="20.100000000000001" customHeight="1">
      <c r="M1184" s="106"/>
      <c r="AB1184" s="135"/>
    </row>
    <row r="1185" spans="2:28" ht="20.100000000000001" customHeight="1">
      <c r="M1185" s="106"/>
      <c r="AB1185" s="135"/>
    </row>
    <row r="1186" spans="2:28" ht="20.100000000000001" customHeight="1">
      <c r="M1186" s="106"/>
      <c r="AB1186" s="135"/>
    </row>
    <row r="1187" spans="2:28" ht="20.100000000000001" customHeight="1">
      <c r="M1187" s="106"/>
      <c r="AB1187" s="135"/>
    </row>
    <row r="1188" spans="2:28" ht="20.100000000000001" customHeight="1">
      <c r="M1188" s="106"/>
      <c r="AB1188" s="135"/>
    </row>
    <row r="1189" spans="2:28" ht="20.100000000000001" customHeight="1">
      <c r="M1189" s="106"/>
      <c r="AB1189" s="135"/>
    </row>
    <row r="1190" spans="2:28" ht="20.100000000000001" customHeight="1">
      <c r="M1190" s="106"/>
      <c r="AB1190" s="135"/>
    </row>
    <row r="1191" spans="2:28" ht="20.100000000000001" customHeight="1">
      <c r="D1191" s="140"/>
      <c r="E1191" s="140"/>
      <c r="F1191" s="140"/>
      <c r="G1191" s="140"/>
      <c r="H1191" s="140"/>
      <c r="I1191" s="140"/>
      <c r="M1191" s="106"/>
      <c r="AB1191" s="135"/>
    </row>
    <row r="1192" spans="2:28" ht="20.100000000000001" customHeight="1">
      <c r="M1192" s="106"/>
      <c r="AB1192" s="135"/>
    </row>
    <row r="1193" spans="2:28" ht="20.100000000000001" customHeight="1">
      <c r="D1193" s="140"/>
      <c r="E1193" s="140"/>
      <c r="F1193" s="140"/>
      <c r="G1193" s="140"/>
      <c r="H1193" s="140"/>
      <c r="I1193" s="140"/>
      <c r="M1193" s="106"/>
      <c r="AB1193" s="135"/>
    </row>
    <row r="1194" spans="2:28" ht="20.100000000000001" customHeight="1">
      <c r="M1194" s="106"/>
      <c r="AB1194" s="135"/>
    </row>
    <row r="1195" spans="2:28" ht="20.100000000000001" customHeight="1">
      <c r="B1195" s="188"/>
      <c r="C1195" s="140"/>
      <c r="D1195" s="140"/>
      <c r="E1195" s="140"/>
      <c r="F1195" s="140"/>
      <c r="G1195" s="140"/>
      <c r="H1195" s="140"/>
      <c r="I1195" s="140"/>
      <c r="M1195" s="106"/>
      <c r="AB1195" s="135"/>
    </row>
    <row r="1196" spans="2:28" ht="20.100000000000001" customHeight="1">
      <c r="M1196" s="106"/>
      <c r="AB1196" s="135"/>
    </row>
    <row r="1197" spans="2:28" ht="20.100000000000001" customHeight="1">
      <c r="M1197" s="106"/>
      <c r="AB1197" s="135"/>
    </row>
    <row r="1198" spans="2:28" ht="20.100000000000001" customHeight="1">
      <c r="B1198" s="188"/>
      <c r="C1198" s="140"/>
      <c r="D1198" s="140"/>
      <c r="E1198" s="140"/>
      <c r="F1198" s="140"/>
      <c r="G1198" s="140"/>
      <c r="H1198" s="140"/>
      <c r="I1198" s="140"/>
      <c r="M1198" s="106"/>
      <c r="AB1198" s="135"/>
    </row>
    <row r="1199" spans="2:28" ht="20.100000000000001" customHeight="1">
      <c r="M1199" s="106"/>
      <c r="AB1199" s="135"/>
    </row>
    <row r="1200" spans="2:28" ht="20.100000000000001" customHeight="1">
      <c r="M1200" s="106"/>
      <c r="AB1200" s="135"/>
    </row>
    <row r="1201" spans="2:28" ht="20.100000000000001" customHeight="1">
      <c r="B1201" s="188"/>
      <c r="C1201" s="140"/>
      <c r="D1201" s="140"/>
      <c r="E1201" s="140"/>
      <c r="F1201" s="140"/>
      <c r="G1201" s="140"/>
      <c r="H1201" s="140"/>
      <c r="I1201" s="140"/>
      <c r="J1201" s="140"/>
      <c r="M1201" s="106"/>
      <c r="AB1201" s="135"/>
    </row>
    <row r="1202" spans="2:28" ht="20.100000000000001" customHeight="1">
      <c r="M1202" s="106"/>
      <c r="AB1202" s="135"/>
    </row>
    <row r="1203" spans="2:28" ht="20.100000000000001" customHeight="1">
      <c r="G1203" s="140"/>
      <c r="M1203" s="106"/>
      <c r="AB1203" s="135"/>
    </row>
    <row r="1204" spans="2:28" ht="20.100000000000001" customHeight="1">
      <c r="M1204" s="106"/>
      <c r="AB1204" s="135"/>
    </row>
    <row r="1205" spans="2:28" ht="20.100000000000001" customHeight="1">
      <c r="B1205" s="188"/>
      <c r="C1205" s="140"/>
      <c r="D1205" s="140"/>
      <c r="E1205" s="140"/>
      <c r="F1205" s="140"/>
      <c r="G1205" s="140"/>
      <c r="H1205" s="140"/>
      <c r="I1205" s="140"/>
      <c r="M1205" s="106"/>
      <c r="AB1205" s="135"/>
    </row>
    <row r="1206" spans="2:28" ht="20.100000000000001" customHeight="1">
      <c r="M1206" s="106"/>
      <c r="AB1206" s="135"/>
    </row>
    <row r="1207" spans="2:28" ht="20.100000000000001" customHeight="1">
      <c r="M1207" s="106"/>
      <c r="AB1207" s="135"/>
    </row>
    <row r="1208" spans="2:28" ht="20.100000000000001" customHeight="1">
      <c r="M1208" s="106"/>
      <c r="AB1208" s="135"/>
    </row>
    <row r="1209" spans="2:28" ht="20.100000000000001" customHeight="1">
      <c r="M1209" s="106"/>
      <c r="AB1209" s="135"/>
    </row>
    <row r="1210" spans="2:28" ht="20.100000000000001" customHeight="1">
      <c r="M1210" s="106"/>
      <c r="AB1210" s="135"/>
    </row>
    <row r="1211" spans="2:28" ht="20.100000000000001" customHeight="1">
      <c r="M1211" s="106"/>
      <c r="AB1211" s="135"/>
    </row>
    <row r="1212" spans="2:28" ht="20.100000000000001" customHeight="1">
      <c r="M1212" s="106"/>
      <c r="AB1212" s="135"/>
    </row>
    <row r="1213" spans="2:28" ht="20.100000000000001" customHeight="1">
      <c r="M1213" s="106"/>
      <c r="AB1213" s="135"/>
    </row>
    <row r="1214" spans="2:28" ht="20.100000000000001" customHeight="1">
      <c r="L1214" s="98"/>
      <c r="M1214" s="106"/>
      <c r="AB1214" s="135"/>
    </row>
    <row r="1215" spans="2:28" ht="20.100000000000001" customHeight="1">
      <c r="L1215" s="98"/>
      <c r="M1215" s="106"/>
      <c r="AB1215" s="135"/>
    </row>
    <row r="1216" spans="2:28" ht="20.100000000000001" customHeight="1">
      <c r="L1216" s="98"/>
      <c r="M1216" s="106"/>
      <c r="AB1216" s="135"/>
    </row>
    <row r="1217" spans="12:28" ht="20.100000000000001" customHeight="1">
      <c r="L1217" s="98"/>
      <c r="M1217" s="106"/>
      <c r="AB1217" s="135"/>
    </row>
    <row r="1218" spans="12:28" ht="20.100000000000001" customHeight="1">
      <c r="L1218" s="98"/>
      <c r="M1218" s="106"/>
      <c r="AB1218" s="135"/>
    </row>
    <row r="1219" spans="12:28" ht="20.100000000000001" customHeight="1">
      <c r="L1219" s="98"/>
      <c r="M1219" s="106"/>
      <c r="AB1219" s="135"/>
    </row>
    <row r="1220" spans="12:28" ht="20.100000000000001" customHeight="1">
      <c r="L1220" s="98"/>
      <c r="M1220" s="106"/>
      <c r="AB1220" s="135"/>
    </row>
    <row r="1221" spans="12:28" ht="20.100000000000001" customHeight="1">
      <c r="L1221" s="98"/>
      <c r="M1221" s="106"/>
      <c r="AB1221" s="135"/>
    </row>
    <row r="1222" spans="12:28" ht="20.100000000000001" customHeight="1">
      <c r="L1222" s="98"/>
      <c r="M1222" s="106"/>
      <c r="AB1222" s="135"/>
    </row>
    <row r="1223" spans="12:28" ht="20.100000000000001" customHeight="1">
      <c r="L1223" s="98"/>
      <c r="M1223" s="106"/>
      <c r="AB1223" s="135"/>
    </row>
    <row r="1224" spans="12:28" ht="20.100000000000001" customHeight="1">
      <c r="L1224" s="98"/>
      <c r="M1224" s="106"/>
      <c r="AB1224" s="135"/>
    </row>
    <row r="1225" spans="12:28" ht="20.100000000000001" customHeight="1">
      <c r="L1225" s="98"/>
      <c r="M1225" s="106"/>
      <c r="AB1225" s="135"/>
    </row>
    <row r="1226" spans="12:28" ht="20.100000000000001" customHeight="1">
      <c r="L1226" s="98"/>
      <c r="M1226" s="106"/>
      <c r="AB1226" s="135"/>
    </row>
    <row r="1227" spans="12:28" ht="20.100000000000001" customHeight="1">
      <c r="L1227" s="98"/>
      <c r="M1227" s="106"/>
      <c r="AB1227" s="135"/>
    </row>
    <row r="1228" spans="12:28" ht="20.100000000000001" customHeight="1">
      <c r="L1228" s="98"/>
      <c r="M1228" s="106"/>
      <c r="AB1228" s="135"/>
    </row>
    <row r="1229" spans="12:28" ht="20.100000000000001" customHeight="1">
      <c r="L1229" s="98"/>
      <c r="M1229" s="106"/>
      <c r="AB1229" s="135"/>
    </row>
    <row r="1230" spans="12:28" ht="20.100000000000001" customHeight="1">
      <c r="L1230" s="98"/>
      <c r="M1230" s="106"/>
      <c r="AB1230" s="135"/>
    </row>
    <row r="1231" spans="12:28" ht="20.100000000000001" customHeight="1">
      <c r="L1231" s="98"/>
      <c r="M1231" s="106"/>
      <c r="AB1231" s="135"/>
    </row>
    <row r="1232" spans="12:28" ht="20.100000000000001" customHeight="1">
      <c r="L1232" s="98"/>
      <c r="M1232" s="106"/>
      <c r="AB1232" s="135"/>
    </row>
    <row r="1233" spans="10:28" ht="20.100000000000001" customHeight="1">
      <c r="L1233" s="98"/>
      <c r="M1233" s="106"/>
      <c r="AB1233" s="135"/>
    </row>
    <row r="1234" spans="10:28" ht="20.100000000000001" customHeight="1">
      <c r="L1234" s="98"/>
      <c r="M1234" s="106"/>
      <c r="AB1234" s="135"/>
    </row>
    <row r="1235" spans="10:28" ht="20.100000000000001" customHeight="1">
      <c r="L1235" s="98"/>
      <c r="M1235" s="106"/>
      <c r="AB1235" s="135"/>
    </row>
    <row r="1236" spans="10:28" ht="20.100000000000001" customHeight="1">
      <c r="L1236" s="98"/>
      <c r="M1236" s="106"/>
      <c r="AB1236" s="135"/>
    </row>
    <row r="1237" spans="10:28" ht="20.100000000000001" customHeight="1">
      <c r="L1237" s="98"/>
      <c r="M1237" s="106"/>
      <c r="AB1237" s="135"/>
    </row>
    <row r="1238" spans="10:28" ht="20.100000000000001" customHeight="1">
      <c r="L1238" s="98"/>
      <c r="M1238" s="106"/>
      <c r="AB1238" s="135"/>
    </row>
    <row r="1239" spans="10:28" ht="20.100000000000001" customHeight="1">
      <c r="L1239" s="98"/>
      <c r="M1239" s="106"/>
      <c r="AB1239" s="135"/>
    </row>
    <row r="1240" spans="10:28" ht="20.100000000000001" customHeight="1">
      <c r="J1240" s="140"/>
      <c r="L1240" s="98"/>
      <c r="M1240" s="106"/>
      <c r="AB1240" s="135"/>
    </row>
    <row r="1241" spans="10:28" ht="20.100000000000001" customHeight="1">
      <c r="L1241" s="98"/>
      <c r="M1241" s="106"/>
      <c r="AB1241" s="135"/>
    </row>
    <row r="1242" spans="10:28" ht="20.100000000000001" customHeight="1">
      <c r="L1242" s="98"/>
      <c r="M1242" s="106"/>
      <c r="AB1242" s="135"/>
    </row>
    <row r="1243" spans="10:28" ht="20.100000000000001" customHeight="1">
      <c r="L1243" s="98"/>
      <c r="M1243" s="106"/>
      <c r="AB1243" s="135"/>
    </row>
    <row r="1244" spans="10:28" ht="20.100000000000001" customHeight="1">
      <c r="L1244" s="98"/>
      <c r="M1244" s="106"/>
      <c r="AB1244" s="135"/>
    </row>
    <row r="1245" spans="10:28" ht="20.100000000000001" customHeight="1">
      <c r="J1245" s="140"/>
      <c r="L1245" s="98"/>
      <c r="M1245" s="106"/>
      <c r="AB1245" s="135"/>
    </row>
    <row r="1246" spans="10:28" ht="20.100000000000001" customHeight="1">
      <c r="L1246" s="98"/>
      <c r="M1246" s="106"/>
      <c r="AB1246" s="135"/>
    </row>
    <row r="1247" spans="10:28" ht="20.100000000000001" customHeight="1">
      <c r="L1247" s="98"/>
      <c r="M1247" s="106"/>
      <c r="AB1247" s="135"/>
    </row>
    <row r="1248" spans="10:28" ht="20.100000000000001" customHeight="1">
      <c r="L1248" s="98"/>
      <c r="M1248" s="106"/>
      <c r="AB1248" s="135"/>
    </row>
    <row r="1249" spans="12:28" ht="20.100000000000001" customHeight="1">
      <c r="L1249" s="98"/>
      <c r="M1249" s="106"/>
      <c r="AB1249" s="135"/>
    </row>
    <row r="1250" spans="12:28" ht="20.100000000000001" customHeight="1">
      <c r="L1250" s="98"/>
      <c r="M1250" s="106"/>
      <c r="AB1250" s="135"/>
    </row>
    <row r="1251" spans="12:28" ht="20.100000000000001" customHeight="1">
      <c r="L1251" s="98"/>
      <c r="M1251" s="106"/>
      <c r="AB1251" s="135"/>
    </row>
    <row r="1252" spans="12:28" ht="20.100000000000001" customHeight="1">
      <c r="L1252" s="98"/>
      <c r="M1252" s="106"/>
      <c r="AB1252" s="135"/>
    </row>
    <row r="1253" spans="12:28" ht="20.100000000000001" customHeight="1">
      <c r="L1253" s="98"/>
      <c r="M1253" s="106"/>
      <c r="AB1253" s="135"/>
    </row>
    <row r="1254" spans="12:28" ht="20.100000000000001" customHeight="1">
      <c r="L1254" s="98"/>
      <c r="M1254" s="106"/>
      <c r="AB1254" s="135"/>
    </row>
    <row r="1255" spans="12:28" ht="20.100000000000001" customHeight="1">
      <c r="L1255" s="98"/>
      <c r="M1255" s="106"/>
      <c r="AB1255" s="135"/>
    </row>
    <row r="1256" spans="12:28" ht="20.100000000000001" customHeight="1">
      <c r="L1256" s="98"/>
      <c r="M1256" s="106"/>
      <c r="AB1256" s="135"/>
    </row>
    <row r="1257" spans="12:28" ht="20.100000000000001" customHeight="1">
      <c r="L1257" s="98"/>
      <c r="M1257" s="106"/>
      <c r="AB1257" s="135"/>
    </row>
    <row r="1258" spans="12:28" ht="20.100000000000001" customHeight="1">
      <c r="L1258" s="98"/>
      <c r="M1258" s="106"/>
      <c r="AB1258" s="135"/>
    </row>
    <row r="1259" spans="12:28" ht="20.100000000000001" customHeight="1">
      <c r="L1259" s="98"/>
      <c r="M1259" s="106"/>
      <c r="AB1259" s="135"/>
    </row>
    <row r="1260" spans="12:28" ht="20.100000000000001" customHeight="1">
      <c r="L1260" s="98"/>
      <c r="M1260" s="106"/>
      <c r="AB1260" s="135"/>
    </row>
    <row r="1261" spans="12:28" ht="20.100000000000001" customHeight="1">
      <c r="L1261" s="98"/>
      <c r="M1261" s="106"/>
      <c r="AB1261" s="135"/>
    </row>
    <row r="1262" spans="12:28" ht="20.100000000000001" customHeight="1">
      <c r="M1262" s="106"/>
      <c r="AB1262" s="135"/>
    </row>
    <row r="1263" spans="12:28" ht="20.100000000000001" customHeight="1">
      <c r="M1263" s="106"/>
      <c r="AB1263" s="135"/>
    </row>
    <row r="1264" spans="12:28" ht="20.100000000000001" customHeight="1">
      <c r="M1264" s="106"/>
      <c r="AB1264" s="135"/>
    </row>
    <row r="1265" spans="13:28" ht="20.100000000000001" customHeight="1">
      <c r="M1265" s="106"/>
      <c r="AB1265" s="135"/>
    </row>
    <row r="1266" spans="13:28" ht="20.100000000000001" customHeight="1">
      <c r="M1266" s="106"/>
      <c r="AB1266" s="135"/>
    </row>
    <row r="1267" spans="13:28" ht="20.100000000000001" customHeight="1">
      <c r="M1267" s="106"/>
      <c r="AB1267" s="135"/>
    </row>
    <row r="1268" spans="13:28" ht="20.100000000000001" customHeight="1">
      <c r="M1268" s="106"/>
      <c r="AB1268" s="135"/>
    </row>
    <row r="1269" spans="13:28" ht="20.100000000000001" customHeight="1">
      <c r="M1269" s="106"/>
      <c r="AB1269" s="135"/>
    </row>
    <row r="1270" spans="13:28" ht="20.100000000000001" customHeight="1">
      <c r="M1270" s="106"/>
      <c r="AB1270" s="135"/>
    </row>
    <row r="1271" spans="13:28" ht="20.100000000000001" customHeight="1">
      <c r="M1271" s="106"/>
      <c r="AB1271" s="135"/>
    </row>
    <row r="1272" spans="13:28" ht="20.100000000000001" customHeight="1">
      <c r="M1272" s="106"/>
      <c r="AB1272" s="135"/>
    </row>
    <row r="1273" spans="13:28" ht="20.100000000000001" customHeight="1">
      <c r="M1273" s="106"/>
      <c r="AB1273" s="135"/>
    </row>
    <row r="1274" spans="13:28" ht="20.100000000000001" customHeight="1">
      <c r="M1274" s="106"/>
      <c r="AB1274" s="135"/>
    </row>
    <row r="1275" spans="13:28" ht="20.100000000000001" customHeight="1">
      <c r="M1275" s="106"/>
      <c r="AB1275" s="135"/>
    </row>
    <row r="1276" spans="13:28" ht="20.100000000000001" customHeight="1">
      <c r="M1276" s="106"/>
      <c r="AB1276" s="135"/>
    </row>
    <row r="1277" spans="13:28" ht="20.100000000000001" customHeight="1">
      <c r="M1277" s="106"/>
      <c r="AB1277" s="135"/>
    </row>
    <row r="1278" spans="13:28" ht="20.100000000000001" customHeight="1">
      <c r="M1278" s="106"/>
      <c r="AB1278" s="135"/>
    </row>
    <row r="1279" spans="13:28" ht="20.100000000000001" customHeight="1">
      <c r="M1279" s="106"/>
      <c r="AB1279" s="135"/>
    </row>
    <row r="1280" spans="13:28" ht="20.100000000000001" customHeight="1">
      <c r="M1280" s="106"/>
      <c r="AB1280" s="135"/>
    </row>
    <row r="1281" spans="13:28" ht="20.100000000000001" customHeight="1">
      <c r="M1281" s="106"/>
      <c r="AB1281" s="135"/>
    </row>
    <row r="1282" spans="13:28" ht="20.100000000000001" customHeight="1">
      <c r="M1282" s="106"/>
      <c r="AB1282" s="135"/>
    </row>
    <row r="1283" spans="13:28" ht="20.100000000000001" customHeight="1">
      <c r="M1283" s="106"/>
      <c r="AB1283" s="135"/>
    </row>
    <row r="1284" spans="13:28" ht="20.100000000000001" customHeight="1">
      <c r="M1284" s="106"/>
      <c r="AB1284" s="135"/>
    </row>
    <row r="1285" spans="13:28" ht="20.100000000000001" customHeight="1">
      <c r="M1285" s="106"/>
      <c r="AB1285" s="135"/>
    </row>
    <row r="1286" spans="13:28" ht="20.100000000000001" customHeight="1">
      <c r="M1286" s="106"/>
      <c r="AB1286" s="135"/>
    </row>
    <row r="1287" spans="13:28" ht="20.100000000000001" customHeight="1">
      <c r="M1287" s="106"/>
      <c r="AB1287" s="135"/>
    </row>
    <row r="1288" spans="13:28" ht="20.100000000000001" customHeight="1">
      <c r="M1288" s="106"/>
      <c r="AB1288" s="135"/>
    </row>
    <row r="1289" spans="13:28" ht="20.100000000000001" customHeight="1">
      <c r="M1289" s="106"/>
      <c r="AB1289" s="135"/>
    </row>
    <row r="1290" spans="13:28" ht="20.100000000000001" customHeight="1">
      <c r="M1290" s="106"/>
      <c r="AB1290" s="135"/>
    </row>
    <row r="1291" spans="13:28" ht="20.100000000000001" customHeight="1">
      <c r="M1291" s="106"/>
      <c r="AB1291" s="135"/>
    </row>
    <row r="1292" spans="13:28" ht="20.100000000000001" customHeight="1">
      <c r="M1292" s="106"/>
      <c r="AB1292" s="135"/>
    </row>
    <row r="1293" spans="13:28" ht="20.100000000000001" customHeight="1">
      <c r="M1293" s="106"/>
      <c r="AB1293" s="135"/>
    </row>
    <row r="1294" spans="13:28" ht="20.100000000000001" customHeight="1">
      <c r="M1294" s="106"/>
      <c r="AB1294" s="135"/>
    </row>
    <row r="1295" spans="13:28" ht="20.100000000000001" customHeight="1">
      <c r="M1295" s="106"/>
      <c r="AB1295" s="135"/>
    </row>
    <row r="1296" spans="13:28" ht="20.100000000000001" customHeight="1">
      <c r="M1296" s="106"/>
      <c r="AB1296" s="135"/>
    </row>
    <row r="1297" spans="13:28" ht="20.100000000000001" customHeight="1">
      <c r="M1297" s="106"/>
      <c r="AB1297" s="135"/>
    </row>
    <row r="1298" spans="13:28" ht="20.100000000000001" customHeight="1">
      <c r="M1298" s="106"/>
      <c r="AB1298" s="135"/>
    </row>
    <row r="1299" spans="13:28" ht="20.100000000000001" customHeight="1">
      <c r="M1299" s="106"/>
      <c r="AB1299" s="135"/>
    </row>
    <row r="1300" spans="13:28" ht="20.100000000000001" customHeight="1">
      <c r="M1300" s="106"/>
      <c r="AB1300" s="135"/>
    </row>
    <row r="1301" spans="13:28" ht="20.100000000000001" customHeight="1">
      <c r="M1301" s="106"/>
      <c r="AB1301" s="135"/>
    </row>
    <row r="1302" spans="13:28" ht="20.100000000000001" customHeight="1">
      <c r="M1302" s="106"/>
      <c r="AB1302" s="135"/>
    </row>
    <row r="1303" spans="13:28" ht="20.100000000000001" customHeight="1">
      <c r="M1303" s="106"/>
      <c r="AB1303" s="135"/>
    </row>
    <row r="1304" spans="13:28" ht="20.100000000000001" customHeight="1">
      <c r="M1304" s="106"/>
      <c r="AB1304" s="135"/>
    </row>
    <row r="1305" spans="13:28" ht="20.100000000000001" customHeight="1">
      <c r="M1305" s="106"/>
      <c r="AB1305" s="135"/>
    </row>
    <row r="1306" spans="13:28" ht="20.100000000000001" customHeight="1">
      <c r="M1306" s="106"/>
      <c r="AB1306" s="135"/>
    </row>
    <row r="1307" spans="13:28" ht="20.100000000000001" customHeight="1">
      <c r="M1307" s="106"/>
      <c r="AB1307" s="135"/>
    </row>
    <row r="1308" spans="13:28" ht="20.100000000000001" customHeight="1">
      <c r="M1308" s="106"/>
      <c r="AB1308" s="135"/>
    </row>
    <row r="1309" spans="13:28" ht="20.100000000000001" customHeight="1">
      <c r="M1309" s="106"/>
      <c r="AB1309" s="135"/>
    </row>
    <row r="1310" spans="13:28" ht="20.100000000000001" customHeight="1">
      <c r="M1310" s="106"/>
      <c r="AB1310" s="135"/>
    </row>
    <row r="1311" spans="13:28" ht="20.100000000000001" customHeight="1">
      <c r="M1311" s="106"/>
      <c r="AB1311" s="135"/>
    </row>
    <row r="1312" spans="13:28" ht="20.100000000000001" customHeight="1">
      <c r="M1312" s="106"/>
      <c r="AB1312" s="135"/>
    </row>
    <row r="1313" spans="13:28" ht="20.100000000000001" customHeight="1">
      <c r="M1313" s="106"/>
      <c r="AB1313" s="135"/>
    </row>
    <row r="1314" spans="13:28" ht="20.100000000000001" customHeight="1">
      <c r="M1314" s="106"/>
      <c r="AB1314" s="135"/>
    </row>
    <row r="1315" spans="13:28" ht="20.100000000000001" customHeight="1">
      <c r="M1315" s="106"/>
      <c r="AB1315" s="135"/>
    </row>
    <row r="1316" spans="13:28" ht="20.100000000000001" customHeight="1">
      <c r="M1316" s="106"/>
      <c r="AB1316" s="135"/>
    </row>
    <row r="1317" spans="13:28" ht="20.100000000000001" customHeight="1">
      <c r="M1317" s="106"/>
      <c r="AB1317" s="135"/>
    </row>
    <row r="1318" spans="13:28" ht="20.100000000000001" customHeight="1">
      <c r="M1318" s="106"/>
      <c r="AB1318" s="135"/>
    </row>
    <row r="1319" spans="13:28" ht="20.100000000000001" customHeight="1">
      <c r="M1319" s="106"/>
      <c r="AB1319" s="135"/>
    </row>
    <row r="1320" spans="13:28" ht="20.100000000000001" customHeight="1">
      <c r="M1320" s="106"/>
      <c r="AB1320" s="135"/>
    </row>
    <row r="1321" spans="13:28" ht="20.100000000000001" customHeight="1">
      <c r="M1321" s="106"/>
      <c r="AB1321" s="135"/>
    </row>
    <row r="1322" spans="13:28" ht="20.100000000000001" customHeight="1">
      <c r="M1322" s="106"/>
      <c r="AB1322" s="135"/>
    </row>
    <row r="1323" spans="13:28" ht="20.100000000000001" customHeight="1">
      <c r="M1323" s="106"/>
      <c r="AB1323" s="135"/>
    </row>
    <row r="1324" spans="13:28" ht="20.100000000000001" customHeight="1">
      <c r="M1324" s="106"/>
      <c r="AB1324" s="135"/>
    </row>
    <row r="1325" spans="13:28" ht="20.100000000000001" customHeight="1">
      <c r="M1325" s="106"/>
      <c r="AB1325" s="135"/>
    </row>
    <row r="1326" spans="13:28" ht="20.100000000000001" customHeight="1">
      <c r="M1326" s="106"/>
      <c r="AB1326" s="135"/>
    </row>
    <row r="1327" spans="13:28" ht="20.100000000000001" customHeight="1">
      <c r="M1327" s="106"/>
      <c r="AB1327" s="135"/>
    </row>
    <row r="1328" spans="13:28" ht="20.100000000000001" customHeight="1">
      <c r="M1328" s="106"/>
      <c r="AB1328" s="135"/>
    </row>
    <row r="1329" spans="13:28" ht="20.100000000000001" customHeight="1">
      <c r="M1329" s="106"/>
      <c r="AB1329" s="135"/>
    </row>
    <row r="1330" spans="13:28" ht="20.100000000000001" customHeight="1">
      <c r="M1330" s="106"/>
      <c r="AB1330" s="135"/>
    </row>
    <row r="1331" spans="13:28" ht="20.100000000000001" customHeight="1">
      <c r="M1331" s="106"/>
      <c r="AB1331" s="135"/>
    </row>
    <row r="1332" spans="13:28" ht="20.100000000000001" customHeight="1">
      <c r="M1332" s="106"/>
      <c r="AB1332" s="135"/>
    </row>
    <row r="1333" spans="13:28" ht="20.100000000000001" customHeight="1">
      <c r="M1333" s="106"/>
      <c r="AB1333" s="135"/>
    </row>
    <row r="1334" spans="13:28" ht="20.100000000000001" customHeight="1">
      <c r="M1334" s="106"/>
      <c r="AB1334" s="135"/>
    </row>
    <row r="1335" spans="13:28" ht="20.100000000000001" customHeight="1">
      <c r="M1335" s="106"/>
      <c r="AB1335" s="135"/>
    </row>
    <row r="1336" spans="13:28" ht="20.100000000000001" customHeight="1">
      <c r="M1336" s="106"/>
      <c r="AB1336" s="135"/>
    </row>
    <row r="1337" spans="13:28" ht="20.100000000000001" customHeight="1">
      <c r="M1337" s="106"/>
      <c r="AB1337" s="135"/>
    </row>
    <row r="1338" spans="13:28" ht="20.100000000000001" customHeight="1">
      <c r="M1338" s="106"/>
      <c r="AB1338" s="135"/>
    </row>
    <row r="1339" spans="13:28" ht="20.100000000000001" customHeight="1">
      <c r="M1339" s="106"/>
      <c r="AB1339" s="135"/>
    </row>
    <row r="1340" spans="13:28" ht="20.100000000000001" customHeight="1">
      <c r="M1340" s="106"/>
      <c r="AB1340" s="135"/>
    </row>
    <row r="1341" spans="13:28" ht="20.100000000000001" customHeight="1">
      <c r="M1341" s="106"/>
      <c r="AB1341" s="135"/>
    </row>
    <row r="1342" spans="13:28" ht="20.100000000000001" customHeight="1">
      <c r="M1342" s="106"/>
      <c r="AB1342" s="135"/>
    </row>
    <row r="1343" spans="13:28" ht="20.100000000000001" customHeight="1">
      <c r="M1343" s="106"/>
      <c r="AB1343" s="135"/>
    </row>
    <row r="1344" spans="13:28" ht="20.100000000000001" customHeight="1">
      <c r="M1344" s="106"/>
      <c r="AB1344" s="135"/>
    </row>
    <row r="1345" spans="13:28" ht="20.100000000000001" customHeight="1">
      <c r="M1345" s="106"/>
      <c r="AB1345" s="135"/>
    </row>
    <row r="1346" spans="13:28" ht="20.100000000000001" customHeight="1">
      <c r="M1346" s="106"/>
      <c r="AB1346" s="135"/>
    </row>
    <row r="1347" spans="13:28" ht="20.100000000000001" customHeight="1">
      <c r="M1347" s="106"/>
      <c r="AB1347" s="135"/>
    </row>
    <row r="1348" spans="13:28" ht="20.100000000000001" customHeight="1">
      <c r="M1348" s="106"/>
      <c r="AB1348" s="135"/>
    </row>
    <row r="1349" spans="13:28" ht="20.100000000000001" customHeight="1">
      <c r="M1349" s="106"/>
      <c r="AB1349" s="135"/>
    </row>
    <row r="1350" spans="13:28" ht="20.100000000000001" customHeight="1">
      <c r="M1350" s="106"/>
      <c r="AB1350" s="135"/>
    </row>
    <row r="1351" spans="13:28" ht="20.100000000000001" customHeight="1">
      <c r="M1351" s="106"/>
      <c r="AB1351" s="135"/>
    </row>
    <row r="1352" spans="13:28" ht="20.100000000000001" customHeight="1">
      <c r="M1352" s="106"/>
      <c r="AB1352" s="135"/>
    </row>
    <row r="1353" spans="13:28" ht="20.100000000000001" customHeight="1">
      <c r="M1353" s="106"/>
      <c r="AB1353" s="135"/>
    </row>
    <row r="1354" spans="13:28" ht="20.100000000000001" customHeight="1">
      <c r="M1354" s="106"/>
      <c r="AB1354" s="135"/>
    </row>
    <row r="1355" spans="13:28" ht="20.100000000000001" customHeight="1">
      <c r="M1355" s="106"/>
      <c r="AB1355" s="135"/>
    </row>
    <row r="1356" spans="13:28" ht="20.100000000000001" customHeight="1">
      <c r="M1356" s="106"/>
      <c r="AB1356" s="135"/>
    </row>
    <row r="1357" spans="13:28" ht="20.100000000000001" customHeight="1">
      <c r="M1357" s="106"/>
      <c r="AB1357" s="135"/>
    </row>
    <row r="1358" spans="13:28" ht="20.100000000000001" customHeight="1">
      <c r="M1358" s="106"/>
      <c r="AB1358" s="135"/>
    </row>
    <row r="1359" spans="13:28" ht="20.100000000000001" customHeight="1">
      <c r="M1359" s="106"/>
      <c r="AB1359" s="135"/>
    </row>
    <row r="1360" spans="13:28" ht="20.100000000000001" customHeight="1">
      <c r="M1360" s="106"/>
      <c r="AB1360" s="135"/>
    </row>
    <row r="1361" spans="13:28" ht="20.100000000000001" customHeight="1">
      <c r="M1361" s="106"/>
      <c r="AB1361" s="135"/>
    </row>
    <row r="1362" spans="13:28" ht="20.100000000000001" customHeight="1">
      <c r="M1362" s="106"/>
      <c r="AB1362" s="135"/>
    </row>
    <row r="1363" spans="13:28" ht="20.100000000000001" customHeight="1">
      <c r="M1363" s="106"/>
      <c r="AB1363" s="135"/>
    </row>
    <row r="1364" spans="13:28" ht="20.100000000000001" customHeight="1">
      <c r="M1364" s="106"/>
      <c r="AB1364" s="135"/>
    </row>
    <row r="1365" spans="13:28" ht="20.100000000000001" customHeight="1">
      <c r="M1365" s="106"/>
      <c r="AB1365" s="135"/>
    </row>
    <row r="1366" spans="13:28" ht="20.100000000000001" customHeight="1">
      <c r="M1366" s="106"/>
      <c r="AB1366" s="135"/>
    </row>
    <row r="1367" spans="13:28" ht="20.100000000000001" customHeight="1">
      <c r="M1367" s="106"/>
      <c r="AB1367" s="135"/>
    </row>
    <row r="1368" spans="13:28" ht="20.100000000000001" customHeight="1">
      <c r="M1368" s="106"/>
      <c r="AB1368" s="135"/>
    </row>
    <row r="1369" spans="13:28" ht="20.100000000000001" customHeight="1">
      <c r="M1369" s="106"/>
      <c r="AB1369" s="135"/>
    </row>
    <row r="1370" spans="13:28" ht="20.100000000000001" customHeight="1">
      <c r="M1370" s="106"/>
      <c r="AB1370" s="135"/>
    </row>
    <row r="1371" spans="13:28" ht="20.100000000000001" customHeight="1">
      <c r="M1371" s="106"/>
      <c r="AB1371" s="135"/>
    </row>
    <row r="1372" spans="13:28" ht="20.100000000000001" customHeight="1">
      <c r="M1372" s="106"/>
      <c r="AB1372" s="135"/>
    </row>
    <row r="1373" spans="13:28" ht="20.100000000000001" customHeight="1">
      <c r="M1373" s="106"/>
      <c r="AB1373" s="135"/>
    </row>
    <row r="1374" spans="13:28" ht="20.100000000000001" customHeight="1">
      <c r="M1374" s="106"/>
      <c r="AB1374" s="135"/>
    </row>
    <row r="1375" spans="13:28" ht="20.100000000000001" customHeight="1">
      <c r="M1375" s="106"/>
      <c r="AB1375" s="135"/>
    </row>
    <row r="1376" spans="13:28" ht="20.100000000000001" customHeight="1">
      <c r="M1376" s="106"/>
      <c r="AB1376" s="135"/>
    </row>
    <row r="1377" spans="13:28" ht="20.100000000000001" customHeight="1">
      <c r="M1377" s="106"/>
      <c r="AB1377" s="135"/>
    </row>
    <row r="1378" spans="13:28" ht="20.100000000000001" customHeight="1">
      <c r="M1378" s="106"/>
      <c r="AB1378" s="135"/>
    </row>
    <row r="1379" spans="13:28" ht="20.100000000000001" customHeight="1">
      <c r="M1379" s="106"/>
      <c r="AB1379" s="135"/>
    </row>
    <row r="1380" spans="13:28" ht="20.100000000000001" customHeight="1">
      <c r="M1380" s="106"/>
      <c r="AB1380" s="135"/>
    </row>
    <row r="1381" spans="13:28" ht="20.100000000000001" customHeight="1">
      <c r="M1381" s="106"/>
      <c r="AB1381" s="135"/>
    </row>
    <row r="1382" spans="13:28" ht="20.100000000000001" customHeight="1">
      <c r="M1382" s="106"/>
    </row>
    <row r="1383" spans="13:28" ht="20.100000000000001" customHeight="1">
      <c r="M1383" s="106"/>
    </row>
    <row r="1384" spans="13:28" ht="20.100000000000001" customHeight="1">
      <c r="M1384" s="106"/>
    </row>
    <row r="1385" spans="13:28" ht="20.100000000000001" customHeight="1">
      <c r="M1385" s="106"/>
    </row>
    <row r="1386" spans="13:28" ht="20.100000000000001" customHeight="1">
      <c r="M1386" s="106"/>
    </row>
    <row r="1387" spans="13:28" ht="20.100000000000001" customHeight="1">
      <c r="M1387" s="106"/>
    </row>
    <row r="1388" spans="13:28" ht="20.100000000000001" customHeight="1">
      <c r="M1388" s="106"/>
    </row>
    <row r="1389" spans="13:28" ht="20.100000000000001" customHeight="1">
      <c r="M1389" s="106"/>
    </row>
    <row r="1390" spans="13:28" ht="20.100000000000001" customHeight="1">
      <c r="M1390" s="106"/>
    </row>
    <row r="1391" spans="13:28" ht="20.100000000000001" customHeight="1">
      <c r="M1391" s="106"/>
    </row>
    <row r="1392" spans="13:28" ht="20.100000000000001" customHeight="1">
      <c r="M1392" s="106"/>
    </row>
    <row r="1393" spans="13:13" ht="5.25" customHeight="1">
      <c r="M1393" s="106"/>
    </row>
    <row r="1394" spans="13:13" ht="20.100000000000001" customHeight="1">
      <c r="M1394" s="106"/>
    </row>
    <row r="1395" spans="13:13" ht="20.100000000000001" customHeight="1">
      <c r="M1395" s="106"/>
    </row>
    <row r="1396" spans="13:13" ht="20.100000000000001" customHeight="1">
      <c r="M1396" s="106"/>
    </row>
    <row r="1397" spans="13:13" ht="20.100000000000001" customHeight="1">
      <c r="M1397" s="106"/>
    </row>
    <row r="1398" spans="13:13" ht="20.100000000000001" customHeight="1">
      <c r="M1398" s="106"/>
    </row>
    <row r="1399" spans="13:13" ht="20.100000000000001" customHeight="1">
      <c r="M1399" s="106"/>
    </row>
    <row r="1400" spans="13:13" ht="20.100000000000001" customHeight="1">
      <c r="M1400" s="106"/>
    </row>
    <row r="1401" spans="13:13" ht="20.100000000000001" customHeight="1">
      <c r="M1401" s="106"/>
    </row>
    <row r="1402" spans="13:13" ht="20.100000000000001" customHeight="1">
      <c r="M1402" s="106"/>
    </row>
    <row r="1403" spans="13:13" ht="20.100000000000001" customHeight="1">
      <c r="M1403" s="106"/>
    </row>
    <row r="1404" spans="13:13" ht="20.100000000000001" customHeight="1">
      <c r="M1404" s="106"/>
    </row>
    <row r="1405" spans="13:13" ht="20.100000000000001" customHeight="1">
      <c r="M1405" s="106"/>
    </row>
    <row r="1406" spans="13:13" ht="20.100000000000001" customHeight="1">
      <c r="M1406" s="106"/>
    </row>
    <row r="1407" spans="13:13" ht="20.100000000000001" customHeight="1">
      <c r="M1407" s="106"/>
    </row>
    <row r="1408" spans="13:13" ht="20.100000000000001" customHeight="1">
      <c r="M1408" s="106"/>
    </row>
    <row r="1409" spans="13:13" ht="20.100000000000001" customHeight="1">
      <c r="M1409" s="106"/>
    </row>
    <row r="1410" spans="13:13" ht="20.100000000000001" customHeight="1">
      <c r="M1410" s="106"/>
    </row>
    <row r="1411" spans="13:13" ht="20.100000000000001" customHeight="1">
      <c r="M1411" s="106"/>
    </row>
    <row r="1412" spans="13:13" ht="20.100000000000001" customHeight="1">
      <c r="M1412" s="106"/>
    </row>
    <row r="1413" spans="13:13" ht="20.100000000000001" customHeight="1">
      <c r="M1413" s="106"/>
    </row>
    <row r="1414" spans="13:13" ht="20.100000000000001" customHeight="1">
      <c r="M1414" s="106"/>
    </row>
    <row r="1415" spans="13:13" ht="20.100000000000001" customHeight="1">
      <c r="M1415" s="106"/>
    </row>
    <row r="1416" spans="13:13" ht="20.100000000000001" customHeight="1">
      <c r="M1416" s="106"/>
    </row>
    <row r="1417" spans="13:13" ht="20.100000000000001" customHeight="1">
      <c r="M1417" s="106"/>
    </row>
    <row r="1418" spans="13:13" ht="20.100000000000001" customHeight="1">
      <c r="M1418" s="106"/>
    </row>
    <row r="1419" spans="13:13" ht="20.100000000000001" customHeight="1">
      <c r="M1419" s="106"/>
    </row>
    <row r="1420" spans="13:13" ht="20.100000000000001" customHeight="1">
      <c r="M1420" s="106"/>
    </row>
    <row r="1421" spans="13:13" ht="20.100000000000001" customHeight="1">
      <c r="M1421" s="106"/>
    </row>
    <row r="1422" spans="13:13" ht="20.100000000000001" customHeight="1">
      <c r="M1422" s="106"/>
    </row>
    <row r="1423" spans="13:13" ht="20.100000000000001" customHeight="1">
      <c r="M1423" s="106"/>
    </row>
    <row r="1424" spans="13:13" ht="20.100000000000001" customHeight="1">
      <c r="M1424" s="106"/>
    </row>
    <row r="1425" spans="13:13" ht="20.100000000000001" customHeight="1">
      <c r="M1425" s="106"/>
    </row>
    <row r="1426" spans="13:13" ht="20.100000000000001" customHeight="1">
      <c r="M1426" s="106"/>
    </row>
    <row r="1427" spans="13:13" ht="20.100000000000001" customHeight="1">
      <c r="M1427" s="106"/>
    </row>
    <row r="1428" spans="13:13" ht="20.100000000000001" customHeight="1">
      <c r="M1428" s="106"/>
    </row>
    <row r="1429" spans="13:13" ht="20.100000000000001" customHeight="1">
      <c r="M1429" s="106"/>
    </row>
    <row r="1430" spans="13:13" ht="20.100000000000001" customHeight="1">
      <c r="M1430" s="106"/>
    </row>
    <row r="1431" spans="13:13" ht="20.100000000000001" customHeight="1">
      <c r="M1431" s="106"/>
    </row>
    <row r="1432" spans="13:13" ht="20.100000000000001" customHeight="1">
      <c r="M1432" s="106"/>
    </row>
    <row r="1433" spans="13:13" ht="20.100000000000001" customHeight="1">
      <c r="M1433" s="106"/>
    </row>
    <row r="1434" spans="13:13" ht="20.100000000000001" customHeight="1">
      <c r="M1434" s="106"/>
    </row>
    <row r="1435" spans="13:13" ht="20.100000000000001" customHeight="1">
      <c r="M1435" s="106"/>
    </row>
    <row r="1436" spans="13:13" ht="20.100000000000001" customHeight="1">
      <c r="M1436" s="106"/>
    </row>
    <row r="1437" spans="13:13" ht="20.100000000000001" customHeight="1">
      <c r="M1437" s="106"/>
    </row>
    <row r="1438" spans="13:13" ht="20.100000000000001" customHeight="1">
      <c r="M1438" s="106"/>
    </row>
    <row r="1439" spans="13:13" ht="20.100000000000001" customHeight="1">
      <c r="M1439" s="106"/>
    </row>
    <row r="1440" spans="13:13" ht="20.100000000000001" customHeight="1">
      <c r="M1440" s="106"/>
    </row>
    <row r="1441" spans="13:13" ht="20.100000000000001" customHeight="1">
      <c r="M1441" s="106"/>
    </row>
    <row r="1442" spans="13:13" ht="20.100000000000001" customHeight="1">
      <c r="M1442" s="106"/>
    </row>
    <row r="1443" spans="13:13" ht="20.100000000000001" customHeight="1">
      <c r="M1443" s="106"/>
    </row>
    <row r="1444" spans="13:13" ht="20.100000000000001" customHeight="1">
      <c r="M1444" s="106"/>
    </row>
    <row r="1445" spans="13:13" ht="20.100000000000001" customHeight="1">
      <c r="M1445" s="106"/>
    </row>
    <row r="1446" spans="13:13" ht="20.100000000000001" customHeight="1">
      <c r="M1446" s="106"/>
    </row>
    <row r="1447" spans="13:13" ht="20.100000000000001" customHeight="1">
      <c r="M1447" s="106"/>
    </row>
    <row r="1448" spans="13:13" ht="20.100000000000001" customHeight="1">
      <c r="M1448" s="106"/>
    </row>
    <row r="1449" spans="13:13" ht="20.100000000000001" customHeight="1">
      <c r="M1449" s="106"/>
    </row>
    <row r="1450" spans="13:13" ht="20.100000000000001" customHeight="1">
      <c r="M1450" s="106"/>
    </row>
    <row r="1451" spans="13:13" ht="20.100000000000001" customHeight="1">
      <c r="M1451" s="106"/>
    </row>
    <row r="1452" spans="13:13" ht="20.100000000000001" customHeight="1">
      <c r="M1452" s="106"/>
    </row>
    <row r="1453" spans="13:13" ht="20.100000000000001" customHeight="1">
      <c r="M1453" s="106"/>
    </row>
    <row r="1454" spans="13:13" ht="20.100000000000001" customHeight="1">
      <c r="M1454" s="106"/>
    </row>
    <row r="1455" spans="13:13" ht="20.100000000000001" customHeight="1">
      <c r="M1455" s="106"/>
    </row>
    <row r="1456" spans="13:13" ht="20.100000000000001" customHeight="1">
      <c r="M1456" s="106"/>
    </row>
    <row r="1457" spans="13:13" ht="20.100000000000001" customHeight="1">
      <c r="M1457" s="106"/>
    </row>
    <row r="1458" spans="13:13">
      <c r="M1458" s="106"/>
    </row>
    <row r="1459" spans="13:13">
      <c r="M1459" s="106"/>
    </row>
    <row r="1460" spans="13:13">
      <c r="M1460" s="106"/>
    </row>
    <row r="1461" spans="13:13">
      <c r="M1461" s="106"/>
    </row>
    <row r="1462" spans="13:13">
      <c r="M1462" s="106"/>
    </row>
    <row r="1463" spans="13:13">
      <c r="M1463" s="106"/>
    </row>
    <row r="1464" spans="13:13">
      <c r="M1464" s="106"/>
    </row>
    <row r="1465" spans="13:13">
      <c r="M1465" s="106"/>
    </row>
    <row r="1466" spans="13:13">
      <c r="M1466" s="106"/>
    </row>
    <row r="1467" spans="13:13">
      <c r="M1467" s="106"/>
    </row>
    <row r="1468" spans="13:13">
      <c r="M1468" s="106"/>
    </row>
    <row r="1469" spans="13:13">
      <c r="M1469" s="106"/>
    </row>
    <row r="1470" spans="13:13">
      <c r="M1470" s="106"/>
    </row>
    <row r="1471" spans="13:13">
      <c r="M1471" s="106"/>
    </row>
    <row r="1472" spans="13:13">
      <c r="M1472" s="106"/>
    </row>
    <row r="1473" spans="13:13">
      <c r="M1473" s="106"/>
    </row>
    <row r="1474" spans="13:13">
      <c r="M1474" s="106"/>
    </row>
    <row r="1475" spans="13:13">
      <c r="M1475" s="106"/>
    </row>
    <row r="1476" spans="13:13">
      <c r="M1476" s="106"/>
    </row>
    <row r="1477" spans="13:13">
      <c r="M1477" s="106"/>
    </row>
    <row r="1478" spans="13:13">
      <c r="M1478" s="106"/>
    </row>
    <row r="1479" spans="13:13">
      <c r="M1479" s="106"/>
    </row>
    <row r="1480" spans="13:13">
      <c r="M1480" s="106"/>
    </row>
    <row r="1481" spans="13:13">
      <c r="M1481" s="106"/>
    </row>
    <row r="1482" spans="13:13">
      <c r="M1482" s="106"/>
    </row>
    <row r="1483" spans="13:13">
      <c r="M1483" s="106"/>
    </row>
    <row r="1484" spans="13:13">
      <c r="M1484" s="106"/>
    </row>
    <row r="1485" spans="13:13">
      <c r="M1485" s="106"/>
    </row>
    <row r="1486" spans="13:13">
      <c r="M1486" s="106"/>
    </row>
    <row r="1487" spans="13:13">
      <c r="M1487" s="106"/>
    </row>
    <row r="1488" spans="13:13">
      <c r="M1488" s="106"/>
    </row>
    <row r="1489" spans="13:13">
      <c r="M1489" s="106"/>
    </row>
    <row r="1490" spans="13:13">
      <c r="M1490" s="106"/>
    </row>
    <row r="1491" spans="13:13">
      <c r="M1491" s="106"/>
    </row>
    <row r="1492" spans="13:13">
      <c r="M1492" s="106"/>
    </row>
    <row r="1493" spans="13:13">
      <c r="M1493" s="106"/>
    </row>
    <row r="1494" spans="13:13">
      <c r="M1494" s="106"/>
    </row>
    <row r="1495" spans="13:13">
      <c r="M1495" s="106"/>
    </row>
    <row r="1496" spans="13:13">
      <c r="M1496" s="106"/>
    </row>
    <row r="1497" spans="13:13">
      <c r="M1497" s="106"/>
    </row>
    <row r="1498" spans="13:13">
      <c r="M1498" s="106"/>
    </row>
    <row r="1499" spans="13:13">
      <c r="M1499" s="106"/>
    </row>
    <row r="1500" spans="13:13">
      <c r="M1500" s="106"/>
    </row>
    <row r="1501" spans="13:13">
      <c r="M1501" s="106"/>
    </row>
    <row r="1502" spans="13:13">
      <c r="M1502" s="106"/>
    </row>
    <row r="1503" spans="13:13">
      <c r="M1503" s="106"/>
    </row>
    <row r="1504" spans="13:13">
      <c r="M1504" s="106"/>
    </row>
    <row r="1522" spans="12:18">
      <c r="L1522" s="99">
        <f>SUBTOTAL(9,L1:L1521)</f>
        <v>800</v>
      </c>
      <c r="M1522" s="189">
        <f>SUM(M1:M1521)</f>
        <v>464</v>
      </c>
      <c r="N1522" s="190">
        <f>SUM(N1:N1521)</f>
        <v>92.800000000000011</v>
      </c>
      <c r="O1522" s="174">
        <f>SUM(O1:O1521)</f>
        <v>556.79999999999995</v>
      </c>
      <c r="Q1522" s="191">
        <f>SUM(Q1:Q1521)</f>
        <v>0</v>
      </c>
      <c r="R1522" s="132">
        <f>O1522-Q1522</f>
        <v>556.79999999999995</v>
      </c>
    </row>
  </sheetData>
  <autoFilter ref="A1:V1462">
    <filterColumn colId="1"/>
    <filterColumn colId="20"/>
  </autoFilter>
  <phoneticPr fontId="9" type="noConversion"/>
  <conditionalFormatting sqref="R1:R1048576">
    <cfRule type="cellIs" dxfId="1" priority="3" operator="lessThan">
      <formula>0</formula>
    </cfRule>
  </conditionalFormatting>
  <printOptions gridLines="1"/>
  <pageMargins left="0.35433070866141736" right="0.35433070866141736" top="0.59055118110236227" bottom="0.59055118110236227" header="0.51181102362204722" footer="0.51181102362204722"/>
  <pageSetup paperSize="8" scale="34" fitToHeight="8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V81"/>
  <sheetViews>
    <sheetView topLeftCell="B20" zoomScale="120" zoomScaleNormal="120" workbookViewId="0">
      <selection activeCell="H37" sqref="H37"/>
    </sheetView>
  </sheetViews>
  <sheetFormatPr defaultRowHeight="12.75"/>
  <cols>
    <col min="1" max="1" width="9.140625" style="196"/>
    <col min="2" max="2" width="10.7109375" style="196" customWidth="1"/>
    <col min="3" max="3" width="24.28515625" style="196" bestFit="1" customWidth="1"/>
    <col min="4" max="4" width="1.42578125" style="204" customWidth="1"/>
    <col min="5" max="7" width="9.7109375" style="192" customWidth="1"/>
    <col min="8" max="8" width="0.85546875" style="192" customWidth="1"/>
    <col min="9" max="13" width="9.7109375" style="192" customWidth="1"/>
    <col min="14" max="14" width="0.85546875" style="192" customWidth="1"/>
    <col min="15" max="16" width="9.7109375" style="192" customWidth="1"/>
    <col min="17" max="19" width="9.140625" style="196" customWidth="1"/>
    <col min="20" max="20" width="9.140625" style="201"/>
    <col min="21" max="21" width="9.42578125" style="197" bestFit="1" customWidth="1"/>
    <col min="22" max="22" width="9.140625" style="197"/>
    <col min="23" max="16384" width="9.140625" style="196"/>
  </cols>
  <sheetData>
    <row r="1" spans="2:22">
      <c r="B1" s="196" t="s">
        <v>30</v>
      </c>
      <c r="C1" s="196" t="s">
        <v>40</v>
      </c>
      <c r="E1" s="194">
        <v>100</v>
      </c>
      <c r="F1" s="194">
        <v>200</v>
      </c>
      <c r="G1" s="194">
        <v>300</v>
      </c>
      <c r="H1" s="194"/>
      <c r="I1" s="194">
        <v>400</v>
      </c>
      <c r="J1" s="194">
        <v>500</v>
      </c>
      <c r="K1" s="194">
        <v>600</v>
      </c>
      <c r="L1" s="194">
        <v>700</v>
      </c>
      <c r="M1" s="194">
        <v>800</v>
      </c>
      <c r="N1" s="194"/>
      <c r="O1" s="194">
        <v>900</v>
      </c>
      <c r="P1" s="194">
        <v>1000</v>
      </c>
      <c r="T1" s="201" t="s">
        <v>97</v>
      </c>
      <c r="V1" s="197" t="s">
        <v>112</v>
      </c>
    </row>
    <row r="2" spans="2:22">
      <c r="B2" s="196" t="s">
        <v>31</v>
      </c>
      <c r="C2" s="196" t="s">
        <v>41</v>
      </c>
      <c r="E2" s="192">
        <v>0.65</v>
      </c>
      <c r="F2" s="192">
        <v>0.65</v>
      </c>
      <c r="G2" s="192">
        <v>0.65</v>
      </c>
      <c r="I2" s="192">
        <v>0.61</v>
      </c>
      <c r="J2" s="192">
        <v>0.61</v>
      </c>
      <c r="K2" s="192">
        <v>0.61</v>
      </c>
      <c r="L2" s="192">
        <v>0.61</v>
      </c>
      <c r="M2" s="192">
        <v>0.61</v>
      </c>
      <c r="O2" s="192">
        <v>0.59</v>
      </c>
      <c r="P2" s="192">
        <v>0.59</v>
      </c>
      <c r="S2" s="202">
        <v>4400</v>
      </c>
      <c r="T2" s="201">
        <f>SUMIF(Sheet1!$K$2:K1407,B2,Sheet1!$L$2:L1407)</f>
        <v>0</v>
      </c>
      <c r="U2" s="194">
        <f>T2-S2</f>
        <v>-4400</v>
      </c>
      <c r="V2" s="197">
        <f>SUM(T2:T13)</f>
        <v>500</v>
      </c>
    </row>
    <row r="3" spans="2:22">
      <c r="B3" s="196" t="s">
        <v>32</v>
      </c>
      <c r="C3" s="196" t="s">
        <v>41</v>
      </c>
      <c r="E3" s="192">
        <v>0.65</v>
      </c>
      <c r="F3" s="192">
        <v>0.65</v>
      </c>
      <c r="G3" s="192">
        <v>0.65</v>
      </c>
      <c r="I3" s="192">
        <v>0.61</v>
      </c>
      <c r="J3" s="192">
        <v>0.61</v>
      </c>
      <c r="K3" s="192">
        <v>0.61</v>
      </c>
      <c r="L3" s="192">
        <v>0.61</v>
      </c>
      <c r="M3" s="192">
        <v>0.61</v>
      </c>
      <c r="O3" s="192">
        <v>0.59</v>
      </c>
      <c r="P3" s="192">
        <v>0.59</v>
      </c>
      <c r="S3" s="202">
        <v>1800</v>
      </c>
      <c r="T3" s="201">
        <f>SUMIF(Sheet1!$K$2:K1408,B3,Sheet1!$L$2:L1408)</f>
        <v>100</v>
      </c>
      <c r="U3" s="194">
        <f t="shared" ref="U3:U13" si="0">T3-S3</f>
        <v>-1700</v>
      </c>
    </row>
    <row r="4" spans="2:22">
      <c r="B4" s="196" t="s">
        <v>33</v>
      </c>
      <c r="C4" s="196" t="s">
        <v>41</v>
      </c>
      <c r="E4" s="192">
        <v>0.65</v>
      </c>
      <c r="F4" s="192">
        <v>0.65</v>
      </c>
      <c r="G4" s="192">
        <v>0.65</v>
      </c>
      <c r="I4" s="192">
        <v>0.61</v>
      </c>
      <c r="J4" s="192">
        <v>0.61</v>
      </c>
      <c r="K4" s="192">
        <v>0.61</v>
      </c>
      <c r="L4" s="192">
        <v>0.61</v>
      </c>
      <c r="M4" s="192">
        <v>0.61</v>
      </c>
      <c r="O4" s="192">
        <v>0.59</v>
      </c>
      <c r="P4" s="192">
        <v>0.59</v>
      </c>
      <c r="S4" s="202">
        <v>0</v>
      </c>
      <c r="T4" s="201">
        <f>SUMIF(Sheet1!$K$2:K1409,B4,Sheet1!$L$2:L1409)</f>
        <v>0</v>
      </c>
      <c r="U4" s="194">
        <f t="shared" si="0"/>
        <v>0</v>
      </c>
    </row>
    <row r="5" spans="2:22">
      <c r="B5" s="196" t="s">
        <v>34</v>
      </c>
      <c r="C5" s="196" t="s">
        <v>41</v>
      </c>
      <c r="E5" s="192">
        <v>0.65</v>
      </c>
      <c r="F5" s="192">
        <v>0.65</v>
      </c>
      <c r="G5" s="192">
        <v>0.65</v>
      </c>
      <c r="I5" s="192">
        <v>0.61</v>
      </c>
      <c r="J5" s="192">
        <v>0.61</v>
      </c>
      <c r="K5" s="192">
        <v>0.61</v>
      </c>
      <c r="L5" s="192">
        <v>0.61</v>
      </c>
      <c r="M5" s="192">
        <v>0.61</v>
      </c>
      <c r="O5" s="192">
        <v>0.59</v>
      </c>
      <c r="P5" s="192">
        <v>0.59</v>
      </c>
      <c r="S5" s="202">
        <v>0</v>
      </c>
      <c r="T5" s="201">
        <f>SUMIF(Sheet1!$K$2:K1410,B5,Sheet1!$L$2:L1410)</f>
        <v>0</v>
      </c>
      <c r="U5" s="194">
        <f t="shared" si="0"/>
        <v>0</v>
      </c>
    </row>
    <row r="6" spans="2:22">
      <c r="B6" s="203" t="s">
        <v>35</v>
      </c>
      <c r="C6" s="196" t="s">
        <v>41</v>
      </c>
      <c r="E6" s="192">
        <v>0.65</v>
      </c>
      <c r="F6" s="192">
        <v>0.65</v>
      </c>
      <c r="G6" s="192">
        <v>0.65</v>
      </c>
      <c r="I6" s="192">
        <v>0.61</v>
      </c>
      <c r="J6" s="192">
        <v>0.61</v>
      </c>
      <c r="K6" s="192">
        <v>0.61</v>
      </c>
      <c r="L6" s="192">
        <v>0.61</v>
      </c>
      <c r="M6" s="192">
        <v>0.61</v>
      </c>
      <c r="O6" s="192">
        <v>0.59</v>
      </c>
      <c r="P6" s="192">
        <v>0.59</v>
      </c>
      <c r="S6" s="202">
        <v>2400</v>
      </c>
      <c r="T6" s="201">
        <f>SUMIF(Sheet1!$K$2:K1411,B6,Sheet1!$L$2:L1411)</f>
        <v>0</v>
      </c>
      <c r="U6" s="194">
        <f t="shared" si="0"/>
        <v>-2400</v>
      </c>
    </row>
    <row r="7" spans="2:22">
      <c r="B7" s="196" t="s">
        <v>36</v>
      </c>
      <c r="C7" s="196" t="s">
        <v>41</v>
      </c>
      <c r="E7" s="192">
        <v>0.65</v>
      </c>
      <c r="F7" s="192">
        <v>0.65</v>
      </c>
      <c r="G7" s="192">
        <v>0.65</v>
      </c>
      <c r="I7" s="192">
        <v>0.61</v>
      </c>
      <c r="J7" s="192">
        <v>0.61</v>
      </c>
      <c r="K7" s="192">
        <v>0.61</v>
      </c>
      <c r="L7" s="192">
        <v>0.61</v>
      </c>
      <c r="M7" s="192">
        <v>0.61</v>
      </c>
      <c r="O7" s="192">
        <v>0.59</v>
      </c>
      <c r="P7" s="192">
        <v>0.59</v>
      </c>
      <c r="S7" s="202">
        <v>0</v>
      </c>
      <c r="T7" s="201">
        <f>SUMIF(Sheet1!$K$2:K1412,B7,Sheet1!$L$2:L1412)</f>
        <v>0</v>
      </c>
      <c r="U7" s="194">
        <f t="shared" si="0"/>
        <v>0</v>
      </c>
    </row>
    <row r="8" spans="2:22">
      <c r="B8" s="196" t="s">
        <v>100</v>
      </c>
      <c r="C8" s="196" t="s">
        <v>41</v>
      </c>
      <c r="E8" s="192">
        <v>0.65</v>
      </c>
      <c r="F8" s="192">
        <v>0.65</v>
      </c>
      <c r="G8" s="192">
        <v>0.65</v>
      </c>
      <c r="I8" s="192">
        <v>0.61</v>
      </c>
      <c r="J8" s="192">
        <v>0.61</v>
      </c>
      <c r="K8" s="192">
        <v>0.61</v>
      </c>
      <c r="L8" s="192">
        <v>0.61</v>
      </c>
      <c r="M8" s="192">
        <v>0.61</v>
      </c>
      <c r="O8" s="192">
        <v>0.59</v>
      </c>
      <c r="P8" s="192">
        <v>0.59</v>
      </c>
      <c r="S8" s="202">
        <v>700</v>
      </c>
      <c r="T8" s="201">
        <f>SUMIF(Sheet1!$K$2:K1413,B8,Sheet1!$L$2:L1413)</f>
        <v>300</v>
      </c>
      <c r="U8" s="194">
        <f t="shared" si="0"/>
        <v>-400</v>
      </c>
    </row>
    <row r="9" spans="2:22">
      <c r="B9" s="196" t="s">
        <v>37</v>
      </c>
      <c r="C9" s="196" t="s">
        <v>41</v>
      </c>
      <c r="E9" s="192">
        <v>0.65</v>
      </c>
      <c r="F9" s="192">
        <v>0.65</v>
      </c>
      <c r="G9" s="192">
        <v>0.65</v>
      </c>
      <c r="I9" s="192">
        <v>0.61</v>
      </c>
      <c r="J9" s="192">
        <v>0.61</v>
      </c>
      <c r="K9" s="192">
        <v>0.61</v>
      </c>
      <c r="L9" s="192">
        <v>0.61</v>
      </c>
      <c r="M9" s="192">
        <v>0.61</v>
      </c>
      <c r="O9" s="192">
        <v>0.59</v>
      </c>
      <c r="P9" s="192">
        <v>0.59</v>
      </c>
      <c r="S9" s="202">
        <v>3200</v>
      </c>
      <c r="T9" s="201">
        <f>SUMIF(Sheet1!$K$2:K1414,B9,Sheet1!$L$2:L1414)</f>
        <v>100</v>
      </c>
      <c r="U9" s="194">
        <f t="shared" si="0"/>
        <v>-3100</v>
      </c>
    </row>
    <row r="10" spans="2:22">
      <c r="B10" s="196" t="s">
        <v>38</v>
      </c>
      <c r="C10" s="196" t="s">
        <v>41</v>
      </c>
      <c r="E10" s="192">
        <v>0.65</v>
      </c>
      <c r="F10" s="192">
        <v>0.65</v>
      </c>
      <c r="G10" s="192">
        <v>0.65</v>
      </c>
      <c r="I10" s="192">
        <v>0.61</v>
      </c>
      <c r="J10" s="192">
        <v>0.61</v>
      </c>
      <c r="K10" s="192">
        <v>0.61</v>
      </c>
      <c r="L10" s="192">
        <v>0.61</v>
      </c>
      <c r="M10" s="192">
        <v>0.61</v>
      </c>
      <c r="O10" s="192">
        <v>0.59</v>
      </c>
      <c r="P10" s="192">
        <v>0.59</v>
      </c>
      <c r="S10" s="202">
        <v>600</v>
      </c>
      <c r="T10" s="201">
        <f>SUMIF(Sheet1!$K$2:K1415,B10,Sheet1!$L$2:L1415)</f>
        <v>0</v>
      </c>
      <c r="U10" s="194">
        <f t="shared" si="0"/>
        <v>-600</v>
      </c>
    </row>
    <row r="11" spans="2:22">
      <c r="B11" s="196" t="s">
        <v>101</v>
      </c>
      <c r="C11" s="196" t="s">
        <v>41</v>
      </c>
      <c r="E11" s="192">
        <v>0.65</v>
      </c>
      <c r="F11" s="192">
        <v>0.65</v>
      </c>
      <c r="G11" s="192">
        <v>0.65</v>
      </c>
      <c r="I11" s="192">
        <v>0.61</v>
      </c>
      <c r="J11" s="192">
        <v>0.61</v>
      </c>
      <c r="K11" s="192">
        <v>0.61</v>
      </c>
      <c r="L11" s="192">
        <v>0.61</v>
      </c>
      <c r="M11" s="192">
        <v>0.61</v>
      </c>
      <c r="O11" s="192">
        <v>0.59</v>
      </c>
      <c r="P11" s="192">
        <v>0.59</v>
      </c>
      <c r="S11" s="202">
        <v>0</v>
      </c>
      <c r="T11" s="201">
        <f>SUMIF(Sheet1!$K$2:K1416,B11,Sheet1!$L$2:L1416)</f>
        <v>0</v>
      </c>
      <c r="U11" s="194">
        <f t="shared" si="0"/>
        <v>0</v>
      </c>
    </row>
    <row r="12" spans="2:22">
      <c r="B12" s="203" t="s">
        <v>39</v>
      </c>
      <c r="C12" s="196" t="s">
        <v>41</v>
      </c>
      <c r="E12" s="192">
        <v>0.65</v>
      </c>
      <c r="F12" s="192">
        <v>0.65</v>
      </c>
      <c r="G12" s="192">
        <v>0.65</v>
      </c>
      <c r="I12" s="192">
        <v>0.61</v>
      </c>
      <c r="J12" s="192">
        <v>0.61</v>
      </c>
      <c r="K12" s="192">
        <v>0.61</v>
      </c>
      <c r="L12" s="192">
        <v>0.61</v>
      </c>
      <c r="M12" s="192">
        <v>0.61</v>
      </c>
      <c r="O12" s="192">
        <v>0.59</v>
      </c>
      <c r="P12" s="192">
        <v>0.59</v>
      </c>
      <c r="S12" s="202">
        <v>0</v>
      </c>
      <c r="T12" s="201">
        <f>SUMIF(Sheet1!$K$2:K1417,B12,Sheet1!$L$2:L1417)</f>
        <v>0</v>
      </c>
      <c r="U12" s="194">
        <f t="shared" si="0"/>
        <v>0</v>
      </c>
    </row>
    <row r="13" spans="2:22">
      <c r="B13" s="203" t="s">
        <v>102</v>
      </c>
      <c r="C13" s="196" t="s">
        <v>41</v>
      </c>
      <c r="E13" s="192">
        <v>0.65</v>
      </c>
      <c r="F13" s="192">
        <v>0.65</v>
      </c>
      <c r="G13" s="192">
        <v>0.65</v>
      </c>
      <c r="I13" s="192">
        <v>0.61</v>
      </c>
      <c r="J13" s="192">
        <v>0.61</v>
      </c>
      <c r="K13" s="192">
        <v>0.61</v>
      </c>
      <c r="L13" s="192">
        <v>0.61</v>
      </c>
      <c r="M13" s="192">
        <v>0.61</v>
      </c>
      <c r="O13" s="192">
        <v>0.59</v>
      </c>
      <c r="P13" s="192">
        <v>0.59</v>
      </c>
      <c r="S13" s="202">
        <v>0</v>
      </c>
      <c r="T13" s="201">
        <f>SUMIF(Sheet1!$K$2:K1418,B13,Sheet1!$L$2:L1418)</f>
        <v>0</v>
      </c>
      <c r="U13" s="194">
        <f t="shared" si="0"/>
        <v>0</v>
      </c>
    </row>
    <row r="14" spans="2:22" s="204" customFormat="1" ht="5.0999999999999996" customHeight="1"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S14" s="206"/>
      <c r="T14" s="207"/>
      <c r="U14" s="208"/>
      <c r="V14" s="209"/>
    </row>
    <row r="15" spans="2:22">
      <c r="B15" s="196" t="s">
        <v>103</v>
      </c>
      <c r="C15" s="196" t="s">
        <v>44</v>
      </c>
      <c r="E15" s="192">
        <v>0.73</v>
      </c>
      <c r="F15" s="192">
        <v>0.73</v>
      </c>
      <c r="G15" s="192">
        <v>0.73</v>
      </c>
      <c r="I15" s="192">
        <v>0.69</v>
      </c>
      <c r="J15" s="192">
        <v>0.69</v>
      </c>
      <c r="K15" s="192">
        <v>0.69</v>
      </c>
      <c r="L15" s="192">
        <v>0.69</v>
      </c>
      <c r="M15" s="192">
        <v>0.69</v>
      </c>
      <c r="O15" s="192">
        <v>0.69</v>
      </c>
      <c r="P15" s="192">
        <v>0.68</v>
      </c>
      <c r="T15" s="201">
        <f>SUMIF(Sheet1!$K$2:K1427,B15,Sheet1!$L$2:L1427)</f>
        <v>0</v>
      </c>
    </row>
    <row r="16" spans="2:22">
      <c r="B16" s="196" t="s">
        <v>42</v>
      </c>
      <c r="C16" s="196" t="s">
        <v>44</v>
      </c>
      <c r="E16" s="192">
        <v>0.73</v>
      </c>
      <c r="F16" s="192">
        <v>0.73</v>
      </c>
      <c r="G16" s="192">
        <v>0.73</v>
      </c>
      <c r="I16" s="192">
        <v>0.69</v>
      </c>
      <c r="J16" s="192">
        <v>0.69</v>
      </c>
      <c r="K16" s="192">
        <v>0.69</v>
      </c>
      <c r="L16" s="192">
        <v>0.69</v>
      </c>
      <c r="M16" s="192">
        <v>0.69</v>
      </c>
      <c r="O16" s="192">
        <v>0.69</v>
      </c>
      <c r="P16" s="192">
        <v>0.68</v>
      </c>
      <c r="T16" s="201">
        <f>SUMIF(Sheet1!$K$2:K1428,B16,Sheet1!$L$2:L1428)</f>
        <v>0</v>
      </c>
    </row>
    <row r="17" spans="2:22">
      <c r="B17" s="195" t="s">
        <v>43</v>
      </c>
      <c r="C17" s="196" t="s">
        <v>44</v>
      </c>
      <c r="E17" s="192">
        <v>0.73</v>
      </c>
      <c r="F17" s="192">
        <v>0.73</v>
      </c>
      <c r="G17" s="192">
        <v>0.73</v>
      </c>
      <c r="I17" s="192">
        <v>0.69</v>
      </c>
      <c r="J17" s="192">
        <v>0.69</v>
      </c>
      <c r="K17" s="192">
        <v>0.69</v>
      </c>
      <c r="L17" s="192">
        <v>0.69</v>
      </c>
      <c r="M17" s="192">
        <v>0.69</v>
      </c>
      <c r="O17" s="192">
        <v>0.69</v>
      </c>
      <c r="P17" s="192">
        <v>0.68</v>
      </c>
      <c r="T17" s="201">
        <f>SUMIF(Sheet1!$K$2:K1429,B17,Sheet1!$L$2:L1429)</f>
        <v>0</v>
      </c>
    </row>
    <row r="18" spans="2:22">
      <c r="B18" s="195" t="s">
        <v>165</v>
      </c>
      <c r="C18" s="196" t="s">
        <v>44</v>
      </c>
      <c r="E18" s="192">
        <v>0.73</v>
      </c>
      <c r="F18" s="192">
        <v>0.73</v>
      </c>
      <c r="G18" s="192">
        <v>0.73</v>
      </c>
      <c r="I18" s="192">
        <v>0.69</v>
      </c>
      <c r="J18" s="192">
        <v>0.69</v>
      </c>
      <c r="K18" s="192">
        <v>0.69</v>
      </c>
      <c r="L18" s="192">
        <v>0.69</v>
      </c>
      <c r="M18" s="192">
        <v>0.69</v>
      </c>
      <c r="O18" s="192">
        <v>0.69</v>
      </c>
      <c r="P18" s="192">
        <v>0.68</v>
      </c>
      <c r="T18" s="201">
        <f>SUMIF(Sheet1!$K$2:K1430,B18,Sheet1!$L$2:L1430)</f>
        <v>0</v>
      </c>
    </row>
    <row r="19" spans="2:22">
      <c r="B19" s="195" t="s">
        <v>104</v>
      </c>
      <c r="C19" s="196" t="s">
        <v>44</v>
      </c>
      <c r="E19" s="192">
        <v>0.73</v>
      </c>
      <c r="F19" s="192">
        <v>0.73</v>
      </c>
      <c r="G19" s="192">
        <v>0.73</v>
      </c>
      <c r="I19" s="192">
        <v>0.69</v>
      </c>
      <c r="J19" s="192">
        <v>0.69</v>
      </c>
      <c r="K19" s="192">
        <v>0.69</v>
      </c>
      <c r="L19" s="192">
        <v>0.69</v>
      </c>
      <c r="M19" s="192">
        <v>0.69</v>
      </c>
      <c r="O19" s="192">
        <v>0.69</v>
      </c>
      <c r="P19" s="192">
        <v>0.68</v>
      </c>
      <c r="T19" s="201">
        <f>SUMIF(Sheet1!$K$2:K1431,B19,Sheet1!$L$2:L1431)</f>
        <v>0</v>
      </c>
    </row>
    <row r="20" spans="2:22">
      <c r="B20" s="195" t="s">
        <v>155</v>
      </c>
      <c r="C20" s="196" t="s">
        <v>44</v>
      </c>
      <c r="E20" s="192">
        <v>0.73</v>
      </c>
      <c r="F20" s="192">
        <v>0.73</v>
      </c>
      <c r="G20" s="192">
        <v>0.73</v>
      </c>
      <c r="I20" s="192">
        <v>0.69</v>
      </c>
      <c r="J20" s="192">
        <v>0.69</v>
      </c>
      <c r="K20" s="192">
        <v>0.69</v>
      </c>
      <c r="L20" s="192">
        <v>0.69</v>
      </c>
      <c r="M20" s="192">
        <v>0.69</v>
      </c>
      <c r="O20" s="192">
        <v>0.69</v>
      </c>
      <c r="P20" s="192">
        <v>0.68</v>
      </c>
      <c r="T20" s="201">
        <f>SUMIF(Sheet1!$K$2:K1432,B20,Sheet1!$L$2:L1432)</f>
        <v>0</v>
      </c>
    </row>
    <row r="21" spans="2:22" s="204" customFormat="1" ht="5.0999999999999996" customHeight="1"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T21" s="207"/>
      <c r="U21" s="209"/>
      <c r="V21" s="209"/>
    </row>
    <row r="22" spans="2:22">
      <c r="B22" s="195" t="s">
        <v>45</v>
      </c>
      <c r="C22" s="196" t="s">
        <v>60</v>
      </c>
      <c r="E22" s="192">
        <v>0.53</v>
      </c>
      <c r="F22" s="192">
        <v>0.53</v>
      </c>
      <c r="G22" s="192">
        <v>0.53</v>
      </c>
      <c r="I22" s="192">
        <v>0.49</v>
      </c>
      <c r="J22" s="192">
        <v>0.49</v>
      </c>
      <c r="K22" s="192">
        <v>0.49</v>
      </c>
      <c r="L22" s="192">
        <v>0.49</v>
      </c>
      <c r="M22" s="192">
        <v>0.49</v>
      </c>
      <c r="O22" s="192">
        <v>0.47</v>
      </c>
      <c r="P22" s="192">
        <v>0.47</v>
      </c>
      <c r="T22" s="201">
        <f>SUMIF(Sheet1!$K$2:K1436,B22,Sheet1!$L$2:L1436)</f>
        <v>0</v>
      </c>
      <c r="V22" s="197">
        <f>SUM(T22:T49)</f>
        <v>300</v>
      </c>
    </row>
    <row r="23" spans="2:22">
      <c r="B23" s="195" t="s">
        <v>46</v>
      </c>
      <c r="C23" s="196" t="s">
        <v>60</v>
      </c>
      <c r="E23" s="192">
        <v>0.53</v>
      </c>
      <c r="F23" s="192">
        <v>0.53</v>
      </c>
      <c r="G23" s="192">
        <v>0.53</v>
      </c>
      <c r="I23" s="192">
        <v>0.49</v>
      </c>
      <c r="J23" s="192">
        <v>0.49</v>
      </c>
      <c r="K23" s="192">
        <v>0.49</v>
      </c>
      <c r="L23" s="192">
        <v>0.49</v>
      </c>
      <c r="M23" s="192">
        <v>0.49</v>
      </c>
      <c r="O23" s="192">
        <v>0.47</v>
      </c>
      <c r="P23" s="192">
        <v>0.47</v>
      </c>
      <c r="T23" s="201">
        <f>SUMIF(Sheet1!$K$2:K1437,B23,Sheet1!$L$2:L1437)</f>
        <v>0</v>
      </c>
    </row>
    <row r="24" spans="2:22">
      <c r="B24" s="195" t="s">
        <v>116</v>
      </c>
      <c r="C24" s="196" t="s">
        <v>60</v>
      </c>
      <c r="E24" s="192">
        <v>0.53</v>
      </c>
      <c r="F24" s="192">
        <v>0.53</v>
      </c>
      <c r="G24" s="192">
        <v>0.53</v>
      </c>
      <c r="I24" s="192">
        <v>0.49</v>
      </c>
      <c r="J24" s="192">
        <v>0.49</v>
      </c>
      <c r="K24" s="192">
        <v>0.49</v>
      </c>
      <c r="L24" s="192">
        <v>0.49</v>
      </c>
      <c r="M24" s="192">
        <v>0.49</v>
      </c>
      <c r="O24" s="192">
        <v>0.47</v>
      </c>
      <c r="P24" s="192">
        <v>0.47</v>
      </c>
      <c r="T24" s="201">
        <f>SUMIF(Sheet1!$K$2:K1438,B24,Sheet1!$L$2:L1438)</f>
        <v>0</v>
      </c>
      <c r="V24" s="196"/>
    </row>
    <row r="25" spans="2:22">
      <c r="B25" s="195" t="s">
        <v>47</v>
      </c>
      <c r="C25" s="196" t="s">
        <v>60</v>
      </c>
      <c r="E25" s="192">
        <v>0.53</v>
      </c>
      <c r="F25" s="192">
        <v>0.53</v>
      </c>
      <c r="G25" s="192">
        <v>0.53</v>
      </c>
      <c r="I25" s="192">
        <v>0.49</v>
      </c>
      <c r="J25" s="192">
        <v>0.49</v>
      </c>
      <c r="K25" s="192">
        <v>0.49</v>
      </c>
      <c r="L25" s="192">
        <v>0.49</v>
      </c>
      <c r="M25" s="192">
        <v>0.49</v>
      </c>
      <c r="O25" s="192">
        <v>0.47</v>
      </c>
      <c r="P25" s="192">
        <v>0.47</v>
      </c>
      <c r="T25" s="201">
        <f>SUMIF(Sheet1!$K$2:K1439,B25,Sheet1!$L$2:L1439)</f>
        <v>0</v>
      </c>
    </row>
    <row r="26" spans="2:22">
      <c r="B26" s="195" t="s">
        <v>139</v>
      </c>
      <c r="C26" s="196" t="s">
        <v>60</v>
      </c>
      <c r="E26" s="192">
        <v>0.53</v>
      </c>
      <c r="F26" s="192">
        <v>0.53</v>
      </c>
      <c r="G26" s="192">
        <v>0.53</v>
      </c>
      <c r="I26" s="192">
        <v>0.49</v>
      </c>
      <c r="J26" s="192">
        <v>0.49</v>
      </c>
      <c r="K26" s="192">
        <v>0.49</v>
      </c>
      <c r="L26" s="192">
        <v>0.49</v>
      </c>
      <c r="M26" s="192">
        <v>0.49</v>
      </c>
      <c r="O26" s="192">
        <v>0.47</v>
      </c>
      <c r="P26" s="192">
        <v>0.47</v>
      </c>
      <c r="T26" s="201">
        <f>SUMIF(Sheet1!$K$2:K1440,B26,Sheet1!$L$2:L1440)</f>
        <v>0</v>
      </c>
    </row>
    <row r="27" spans="2:22">
      <c r="B27" s="195" t="s">
        <v>117</v>
      </c>
      <c r="C27" s="196" t="s">
        <v>60</v>
      </c>
      <c r="E27" s="192">
        <v>0.53</v>
      </c>
      <c r="F27" s="192">
        <v>0.53</v>
      </c>
      <c r="G27" s="192">
        <v>0.53</v>
      </c>
      <c r="I27" s="192">
        <v>0.49</v>
      </c>
      <c r="J27" s="192">
        <v>0.49</v>
      </c>
      <c r="K27" s="192">
        <v>0.49</v>
      </c>
      <c r="L27" s="192">
        <v>0.49</v>
      </c>
      <c r="M27" s="192">
        <v>0.49</v>
      </c>
      <c r="O27" s="192">
        <v>0.47</v>
      </c>
      <c r="P27" s="192">
        <v>0.47</v>
      </c>
      <c r="T27" s="201">
        <f>SUMIF(Sheet1!$K$2:K1441,B27,Sheet1!$L$2:L1441)</f>
        <v>0</v>
      </c>
    </row>
    <row r="28" spans="2:22">
      <c r="B28" s="195" t="s">
        <v>48</v>
      </c>
      <c r="C28" s="196" t="s">
        <v>60</v>
      </c>
      <c r="E28" s="192">
        <v>0.53</v>
      </c>
      <c r="F28" s="192">
        <v>0.53</v>
      </c>
      <c r="G28" s="192">
        <v>0.53</v>
      </c>
      <c r="I28" s="192">
        <v>0.49</v>
      </c>
      <c r="J28" s="192">
        <v>0.49</v>
      </c>
      <c r="K28" s="192">
        <v>0.49</v>
      </c>
      <c r="L28" s="192">
        <v>0.49</v>
      </c>
      <c r="M28" s="192">
        <v>0.49</v>
      </c>
      <c r="O28" s="192">
        <v>0.47</v>
      </c>
      <c r="P28" s="192">
        <v>0.47</v>
      </c>
      <c r="T28" s="201">
        <f>SUMIF(Sheet1!$K$2:K1442,B28,Sheet1!$L$2:L1442)</f>
        <v>100</v>
      </c>
    </row>
    <row r="29" spans="2:22">
      <c r="B29" s="195" t="s">
        <v>114</v>
      </c>
      <c r="C29" s="196" t="s">
        <v>60</v>
      </c>
      <c r="E29" s="192">
        <v>0.53</v>
      </c>
      <c r="F29" s="192">
        <v>0.53</v>
      </c>
      <c r="G29" s="192">
        <v>0.53</v>
      </c>
      <c r="I29" s="192">
        <v>0.49</v>
      </c>
      <c r="J29" s="192">
        <v>0.49</v>
      </c>
      <c r="K29" s="192">
        <v>0.49</v>
      </c>
      <c r="L29" s="192">
        <v>0.49</v>
      </c>
      <c r="M29" s="192">
        <v>0.49</v>
      </c>
      <c r="O29" s="192">
        <v>0.47</v>
      </c>
      <c r="P29" s="192">
        <v>0.47</v>
      </c>
      <c r="T29" s="201">
        <f>SUMIF(Sheet1!$K$2:K1443,B29,Sheet1!$L$2:L1443)</f>
        <v>0</v>
      </c>
    </row>
    <row r="30" spans="2:22">
      <c r="B30" s="195" t="s">
        <v>118</v>
      </c>
      <c r="C30" s="196" t="s">
        <v>60</v>
      </c>
      <c r="E30" s="192">
        <v>0.53</v>
      </c>
      <c r="F30" s="192">
        <v>0.53</v>
      </c>
      <c r="G30" s="192">
        <v>0.53</v>
      </c>
      <c r="I30" s="192">
        <v>0.49</v>
      </c>
      <c r="J30" s="192">
        <v>0.49</v>
      </c>
      <c r="K30" s="192">
        <v>0.49</v>
      </c>
      <c r="L30" s="192">
        <v>0.49</v>
      </c>
      <c r="M30" s="192">
        <v>0.49</v>
      </c>
      <c r="O30" s="192">
        <v>0.47</v>
      </c>
      <c r="P30" s="192">
        <v>0.47</v>
      </c>
      <c r="T30" s="201">
        <f>SUMIF(Sheet1!$K$2:K1444,B30,Sheet1!$L$2:L1444)</f>
        <v>0</v>
      </c>
    </row>
    <row r="31" spans="2:22">
      <c r="B31" s="195" t="s">
        <v>95</v>
      </c>
      <c r="C31" s="196" t="s">
        <v>60</v>
      </c>
      <c r="E31" s="192">
        <v>0.53</v>
      </c>
      <c r="F31" s="192">
        <v>0.53</v>
      </c>
      <c r="G31" s="192">
        <v>0.53</v>
      </c>
      <c r="I31" s="192">
        <v>0.49</v>
      </c>
      <c r="J31" s="192">
        <v>0.49</v>
      </c>
      <c r="K31" s="192">
        <v>0.49</v>
      </c>
      <c r="L31" s="192">
        <v>0.49</v>
      </c>
      <c r="M31" s="192">
        <v>0.49</v>
      </c>
      <c r="O31" s="192">
        <v>0.47</v>
      </c>
      <c r="P31" s="192">
        <v>0.47</v>
      </c>
      <c r="T31" s="201">
        <f>SUMIF(Sheet1!$K$2:K1445,B31,Sheet1!$L$2:L1445)</f>
        <v>0</v>
      </c>
    </row>
    <row r="32" spans="2:22">
      <c r="B32" s="195" t="s">
        <v>166</v>
      </c>
      <c r="C32" s="196" t="s">
        <v>60</v>
      </c>
      <c r="E32" s="192">
        <v>0.53</v>
      </c>
      <c r="F32" s="192">
        <v>0.53</v>
      </c>
      <c r="G32" s="192">
        <v>0.53</v>
      </c>
      <c r="I32" s="192">
        <v>0.49</v>
      </c>
      <c r="J32" s="192">
        <v>0.49</v>
      </c>
      <c r="K32" s="192">
        <v>0.49</v>
      </c>
      <c r="L32" s="192">
        <v>0.49</v>
      </c>
      <c r="M32" s="192">
        <v>0.49</v>
      </c>
      <c r="O32" s="192">
        <v>0.47</v>
      </c>
      <c r="P32" s="192">
        <v>0.47</v>
      </c>
      <c r="T32" s="201">
        <f>SUMIF(Sheet1!$K$2:K1446,B32,Sheet1!$L$2:L1446)</f>
        <v>0</v>
      </c>
    </row>
    <row r="33" spans="2:20">
      <c r="B33" s="195" t="s">
        <v>175</v>
      </c>
      <c r="C33" s="196" t="s">
        <v>60</v>
      </c>
      <c r="E33" s="192">
        <v>0.53</v>
      </c>
      <c r="F33" s="192">
        <v>0.53</v>
      </c>
      <c r="G33" s="192">
        <v>0.53</v>
      </c>
      <c r="I33" s="192">
        <v>0.49</v>
      </c>
      <c r="J33" s="192">
        <v>0.49</v>
      </c>
      <c r="K33" s="192">
        <v>0.49</v>
      </c>
      <c r="L33" s="192">
        <v>0.49</v>
      </c>
      <c r="M33" s="192">
        <v>0.49</v>
      </c>
      <c r="O33" s="192">
        <v>0.47</v>
      </c>
      <c r="P33" s="192">
        <v>0.47</v>
      </c>
      <c r="T33" s="201">
        <f>SUMIF(Sheet1!$K$2:K1447,B33,Sheet1!$L$2:L1447)</f>
        <v>100</v>
      </c>
    </row>
    <row r="34" spans="2:20">
      <c r="B34" s="195" t="s">
        <v>167</v>
      </c>
      <c r="C34" s="196" t="s">
        <v>60</v>
      </c>
      <c r="E34" s="192">
        <v>0.53</v>
      </c>
      <c r="F34" s="192">
        <v>0.53</v>
      </c>
      <c r="G34" s="192">
        <v>0.53</v>
      </c>
      <c r="I34" s="192">
        <v>0.49</v>
      </c>
      <c r="J34" s="192">
        <v>0.49</v>
      </c>
      <c r="K34" s="192">
        <v>0.49</v>
      </c>
      <c r="L34" s="192">
        <v>0.49</v>
      </c>
      <c r="M34" s="192">
        <v>0.49</v>
      </c>
      <c r="O34" s="192">
        <v>0.47</v>
      </c>
      <c r="P34" s="192">
        <v>0.47</v>
      </c>
      <c r="T34" s="201">
        <f>SUMIF(Sheet1!$K$2:K1448,B34,Sheet1!$L$2:L1448)</f>
        <v>0</v>
      </c>
    </row>
    <row r="35" spans="2:20">
      <c r="B35" s="195" t="s">
        <v>163</v>
      </c>
      <c r="C35" s="196" t="s">
        <v>60</v>
      </c>
      <c r="E35" s="192">
        <v>0.53</v>
      </c>
      <c r="F35" s="192">
        <v>0.53</v>
      </c>
      <c r="G35" s="192">
        <v>0.53</v>
      </c>
      <c r="I35" s="192">
        <v>0.49</v>
      </c>
      <c r="J35" s="192">
        <v>0.49</v>
      </c>
      <c r="K35" s="192">
        <v>0.49</v>
      </c>
      <c r="L35" s="192">
        <v>0.49</v>
      </c>
      <c r="M35" s="192">
        <v>0.49</v>
      </c>
      <c r="O35" s="192">
        <v>0.47</v>
      </c>
      <c r="P35" s="192">
        <v>0.47</v>
      </c>
      <c r="T35" s="201">
        <f>SUMIF(Sheet1!$K$2:K1449,B35,Sheet1!$L$2:L1449)</f>
        <v>0</v>
      </c>
    </row>
    <row r="36" spans="2:20">
      <c r="B36" s="195" t="s">
        <v>168</v>
      </c>
      <c r="C36" s="196" t="s">
        <v>60</v>
      </c>
      <c r="E36" s="192">
        <v>0.53</v>
      </c>
      <c r="F36" s="192">
        <v>0.53</v>
      </c>
      <c r="G36" s="192">
        <v>0.53</v>
      </c>
      <c r="I36" s="192">
        <v>0.49</v>
      </c>
      <c r="J36" s="192">
        <v>0.49</v>
      </c>
      <c r="K36" s="192">
        <v>0.49</v>
      </c>
      <c r="L36" s="192">
        <v>0.49</v>
      </c>
      <c r="M36" s="192">
        <v>0.49</v>
      </c>
      <c r="O36" s="192">
        <v>0.47</v>
      </c>
      <c r="P36" s="192">
        <v>0.47</v>
      </c>
      <c r="T36" s="201">
        <f>SUMIF(Sheet1!$K$2:K1450,B36,Sheet1!$L$2:L1450)</f>
        <v>0</v>
      </c>
    </row>
    <row r="37" spans="2:20">
      <c r="B37" s="195" t="s">
        <v>140</v>
      </c>
      <c r="C37" s="196" t="s">
        <v>60</v>
      </c>
      <c r="E37" s="192">
        <v>0.53</v>
      </c>
      <c r="F37" s="192">
        <v>0.53</v>
      </c>
      <c r="G37" s="192">
        <v>0.53</v>
      </c>
      <c r="I37" s="192">
        <v>0.49</v>
      </c>
      <c r="J37" s="192">
        <v>0.49</v>
      </c>
      <c r="K37" s="192">
        <v>0.49</v>
      </c>
      <c r="L37" s="192">
        <v>0.49</v>
      </c>
      <c r="M37" s="192">
        <v>0.49</v>
      </c>
      <c r="O37" s="192">
        <v>0.47</v>
      </c>
      <c r="P37" s="192">
        <v>0.47</v>
      </c>
      <c r="T37" s="201">
        <f>SUMIF(Sheet1!$K$2:K1451,B37,Sheet1!$L$2:L1451)</f>
        <v>0</v>
      </c>
    </row>
    <row r="38" spans="2:20">
      <c r="B38" s="195" t="s">
        <v>119</v>
      </c>
      <c r="C38" s="196" t="s">
        <v>60</v>
      </c>
      <c r="E38" s="192">
        <v>0.53</v>
      </c>
      <c r="F38" s="192">
        <v>0.53</v>
      </c>
      <c r="G38" s="192">
        <v>0.53</v>
      </c>
      <c r="I38" s="192">
        <v>0.49</v>
      </c>
      <c r="J38" s="192">
        <v>0.49</v>
      </c>
      <c r="K38" s="192">
        <v>0.49</v>
      </c>
      <c r="L38" s="192">
        <v>0.49</v>
      </c>
      <c r="M38" s="192">
        <v>0.49</v>
      </c>
      <c r="O38" s="192">
        <v>0.47</v>
      </c>
      <c r="P38" s="192">
        <v>0.47</v>
      </c>
      <c r="T38" s="201">
        <f>SUMIF(Sheet1!$K$2:K1452,B38,Sheet1!$L$2:L1452)</f>
        <v>0</v>
      </c>
    </row>
    <row r="39" spans="2:20">
      <c r="B39" s="195" t="s">
        <v>169</v>
      </c>
      <c r="C39" s="196" t="s">
        <v>60</v>
      </c>
      <c r="E39" s="192">
        <v>0.53</v>
      </c>
      <c r="F39" s="192">
        <v>0.53</v>
      </c>
      <c r="G39" s="192">
        <v>0.53</v>
      </c>
      <c r="I39" s="192">
        <v>0.49</v>
      </c>
      <c r="J39" s="192">
        <v>0.49</v>
      </c>
      <c r="K39" s="192">
        <v>0.49</v>
      </c>
      <c r="L39" s="192">
        <v>0.49</v>
      </c>
      <c r="M39" s="192">
        <v>0.49</v>
      </c>
      <c r="O39" s="192">
        <v>0.47</v>
      </c>
      <c r="P39" s="192">
        <v>0.47</v>
      </c>
      <c r="T39" s="201">
        <f>SUMIF(Sheet1!$K$2:K1453,B39,Sheet1!$L$2:L1453)</f>
        <v>0</v>
      </c>
    </row>
    <row r="40" spans="2:20">
      <c r="B40" s="195" t="s">
        <v>179</v>
      </c>
      <c r="C40" s="196" t="s">
        <v>60</v>
      </c>
      <c r="E40" s="192">
        <v>0.53</v>
      </c>
      <c r="F40" s="192">
        <v>0.53</v>
      </c>
      <c r="G40" s="192">
        <v>0.53</v>
      </c>
      <c r="I40" s="192">
        <v>0.49</v>
      </c>
      <c r="J40" s="192">
        <v>0.49</v>
      </c>
      <c r="K40" s="192">
        <v>0.49</v>
      </c>
      <c r="L40" s="192">
        <v>0.49</v>
      </c>
      <c r="M40" s="192">
        <v>0.49</v>
      </c>
      <c r="O40" s="192">
        <v>0.47</v>
      </c>
      <c r="P40" s="192">
        <v>0.47</v>
      </c>
      <c r="T40" s="201">
        <f>SUMIF(Sheet1!$K$2:K1454,B40,Sheet1!$L$2:L1454)</f>
        <v>0</v>
      </c>
    </row>
    <row r="41" spans="2:20">
      <c r="B41" s="195" t="s">
        <v>171</v>
      </c>
      <c r="C41" s="196" t="s">
        <v>60</v>
      </c>
      <c r="E41" s="192">
        <v>0.53</v>
      </c>
      <c r="F41" s="192">
        <v>0.53</v>
      </c>
      <c r="G41" s="192">
        <v>0.53</v>
      </c>
      <c r="I41" s="192">
        <v>0.49</v>
      </c>
      <c r="J41" s="192">
        <v>0.49</v>
      </c>
      <c r="K41" s="192">
        <v>0.49</v>
      </c>
      <c r="L41" s="192">
        <v>0.49</v>
      </c>
      <c r="M41" s="192">
        <v>0.49</v>
      </c>
      <c r="O41" s="192">
        <v>0.47</v>
      </c>
      <c r="P41" s="192">
        <v>0.47</v>
      </c>
      <c r="T41" s="201">
        <f>SUMIF(Sheet1!$K$2:K1455,B41,Sheet1!$L$2:L1455)</f>
        <v>0</v>
      </c>
    </row>
    <row r="42" spans="2:20">
      <c r="B42" s="195" t="s">
        <v>172</v>
      </c>
      <c r="C42" s="196" t="s">
        <v>60</v>
      </c>
      <c r="E42" s="192">
        <v>0.53</v>
      </c>
      <c r="F42" s="192">
        <v>0.53</v>
      </c>
      <c r="G42" s="192">
        <v>0.53</v>
      </c>
      <c r="I42" s="192">
        <v>0.49</v>
      </c>
      <c r="J42" s="192">
        <v>0.49</v>
      </c>
      <c r="K42" s="192">
        <v>0.49</v>
      </c>
      <c r="L42" s="192">
        <v>0.49</v>
      </c>
      <c r="M42" s="192">
        <v>0.49</v>
      </c>
      <c r="O42" s="192">
        <v>0.47</v>
      </c>
      <c r="P42" s="192">
        <v>0.47</v>
      </c>
      <c r="T42" s="201">
        <f>SUMIF(Sheet1!$K$2:K1456,B42,Sheet1!$L$2:L1456)</f>
        <v>0</v>
      </c>
    </row>
    <row r="43" spans="2:20">
      <c r="B43" s="195" t="s">
        <v>173</v>
      </c>
      <c r="C43" s="196" t="s">
        <v>60</v>
      </c>
      <c r="E43" s="192">
        <v>0.53</v>
      </c>
      <c r="F43" s="192">
        <v>0.53</v>
      </c>
      <c r="G43" s="192">
        <v>0.53</v>
      </c>
      <c r="I43" s="192">
        <v>0.49</v>
      </c>
      <c r="J43" s="192">
        <v>0.49</v>
      </c>
      <c r="K43" s="192">
        <v>0.49</v>
      </c>
      <c r="L43" s="192">
        <v>0.49</v>
      </c>
      <c r="M43" s="192">
        <v>0.49</v>
      </c>
      <c r="O43" s="192">
        <v>0.47</v>
      </c>
      <c r="P43" s="192">
        <v>0.47</v>
      </c>
      <c r="T43" s="201">
        <f>SUMIF(Sheet1!$K$2:K1457,B43,Sheet1!$L$2:L1457)</f>
        <v>100</v>
      </c>
    </row>
    <row r="44" spans="2:20">
      <c r="B44" s="195" t="s">
        <v>174</v>
      </c>
      <c r="C44" s="196" t="s">
        <v>60</v>
      </c>
      <c r="E44" s="192">
        <v>0.53</v>
      </c>
      <c r="F44" s="192">
        <v>0.53</v>
      </c>
      <c r="G44" s="192">
        <v>0.53</v>
      </c>
      <c r="I44" s="192">
        <v>0.49</v>
      </c>
      <c r="J44" s="192">
        <v>0.49</v>
      </c>
      <c r="K44" s="192">
        <v>0.49</v>
      </c>
      <c r="L44" s="192">
        <v>0.49</v>
      </c>
      <c r="M44" s="192">
        <v>0.49</v>
      </c>
      <c r="O44" s="192">
        <v>0.47</v>
      </c>
      <c r="P44" s="192">
        <v>0.47</v>
      </c>
      <c r="T44" s="201">
        <f>SUMIF(Sheet1!$K$2:K1458,B44,Sheet1!$L$2:L1458)</f>
        <v>0</v>
      </c>
    </row>
    <row r="45" spans="2:20">
      <c r="B45" s="195" t="s">
        <v>170</v>
      </c>
      <c r="C45" s="196" t="s">
        <v>60</v>
      </c>
      <c r="E45" s="192">
        <v>0.53</v>
      </c>
      <c r="F45" s="192">
        <v>0.53</v>
      </c>
      <c r="G45" s="192">
        <v>0.53</v>
      </c>
      <c r="I45" s="192">
        <v>0.49</v>
      </c>
      <c r="J45" s="192">
        <v>0.49</v>
      </c>
      <c r="K45" s="192">
        <v>0.49</v>
      </c>
      <c r="L45" s="192">
        <v>0.49</v>
      </c>
      <c r="M45" s="192">
        <v>0.49</v>
      </c>
      <c r="O45" s="192">
        <v>0.47</v>
      </c>
      <c r="P45" s="192">
        <v>0.47</v>
      </c>
      <c r="T45" s="201">
        <f>SUMIF(Sheet1!$K$2:K1459,B45,Sheet1!$L$2:L1459)</f>
        <v>0</v>
      </c>
    </row>
    <row r="46" spans="2:20">
      <c r="B46" s="195" t="s">
        <v>141</v>
      </c>
      <c r="C46" s="196" t="s">
        <v>60</v>
      </c>
      <c r="E46" s="192">
        <v>0.53</v>
      </c>
      <c r="F46" s="192">
        <v>0.53</v>
      </c>
      <c r="G46" s="192">
        <v>0.53</v>
      </c>
      <c r="I46" s="192">
        <v>0.49</v>
      </c>
      <c r="J46" s="192">
        <v>0.49</v>
      </c>
      <c r="K46" s="192">
        <v>0.49</v>
      </c>
      <c r="L46" s="192">
        <v>0.49</v>
      </c>
      <c r="M46" s="192">
        <v>0.49</v>
      </c>
      <c r="O46" s="192">
        <v>0.47</v>
      </c>
      <c r="P46" s="192">
        <v>0.47</v>
      </c>
      <c r="T46" s="201">
        <f>SUMIF(Sheet1!$K$2:K1460,B46,Sheet1!$L$2:L1460)</f>
        <v>0</v>
      </c>
    </row>
    <row r="47" spans="2:20">
      <c r="B47" s="195" t="s">
        <v>176</v>
      </c>
      <c r="C47" s="196" t="s">
        <v>60</v>
      </c>
      <c r="E47" s="192">
        <v>0.53</v>
      </c>
      <c r="F47" s="192">
        <v>0.53</v>
      </c>
      <c r="G47" s="192">
        <v>0.53</v>
      </c>
      <c r="I47" s="192">
        <v>0.49</v>
      </c>
      <c r="J47" s="192">
        <v>0.49</v>
      </c>
      <c r="K47" s="192">
        <v>0.49</v>
      </c>
      <c r="L47" s="192">
        <v>0.49</v>
      </c>
      <c r="M47" s="192">
        <v>0.49</v>
      </c>
      <c r="O47" s="192">
        <v>0.47</v>
      </c>
      <c r="P47" s="192">
        <v>0.47</v>
      </c>
      <c r="T47" s="201">
        <f>SUMIF(Sheet1!$K$2:K1461,B47,Sheet1!$L$2:L1461)</f>
        <v>0</v>
      </c>
    </row>
    <row r="48" spans="2:20">
      <c r="B48" s="195" t="s">
        <v>177</v>
      </c>
      <c r="C48" s="196" t="s">
        <v>60</v>
      </c>
      <c r="E48" s="192">
        <v>0.53</v>
      </c>
      <c r="F48" s="192">
        <v>0.53</v>
      </c>
      <c r="G48" s="192">
        <v>0.53</v>
      </c>
      <c r="I48" s="192">
        <v>0.49</v>
      </c>
      <c r="J48" s="192">
        <v>0.49</v>
      </c>
      <c r="K48" s="192">
        <v>0.49</v>
      </c>
      <c r="L48" s="192">
        <v>0.49</v>
      </c>
      <c r="M48" s="192">
        <v>0.49</v>
      </c>
      <c r="O48" s="192">
        <v>0.47</v>
      </c>
      <c r="P48" s="192">
        <v>0.47</v>
      </c>
      <c r="T48" s="201">
        <f>SUMIF(Sheet1!$K$2:K1462,B48,Sheet1!$L$2:L1462)</f>
        <v>0</v>
      </c>
    </row>
    <row r="49" spans="2:22">
      <c r="B49" s="195" t="s">
        <v>178</v>
      </c>
      <c r="C49" s="196" t="s">
        <v>60</v>
      </c>
      <c r="E49" s="192">
        <v>0.53</v>
      </c>
      <c r="F49" s="192">
        <v>0.53</v>
      </c>
      <c r="G49" s="192">
        <v>0.53</v>
      </c>
      <c r="I49" s="192">
        <v>0.49</v>
      </c>
      <c r="J49" s="192">
        <v>0.49</v>
      </c>
      <c r="K49" s="192">
        <v>0.49</v>
      </c>
      <c r="L49" s="192">
        <v>0.49</v>
      </c>
      <c r="M49" s="192">
        <v>0.49</v>
      </c>
      <c r="O49" s="192">
        <v>0.47</v>
      </c>
      <c r="P49" s="192">
        <v>0.47</v>
      </c>
      <c r="T49" s="201">
        <f>SUMIF(Sheet1!$K$2:K1463,B49,Sheet1!$L$2:L1463)</f>
        <v>0</v>
      </c>
    </row>
    <row r="50" spans="2:22" s="204" customFormat="1" ht="5.0999999999999996" customHeight="1">
      <c r="B50" s="211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T50" s="207"/>
      <c r="U50" s="209"/>
      <c r="V50" s="209"/>
    </row>
    <row r="51" spans="2:22">
      <c r="B51" s="196" t="s">
        <v>49</v>
      </c>
      <c r="C51" s="193" t="s">
        <v>61</v>
      </c>
      <c r="D51" s="210"/>
      <c r="E51" s="192">
        <v>1.5</v>
      </c>
      <c r="F51" s="192">
        <v>1.5</v>
      </c>
      <c r="G51" s="192">
        <v>1.3</v>
      </c>
      <c r="I51" s="192">
        <v>1.3</v>
      </c>
      <c r="J51" s="192">
        <v>1.2</v>
      </c>
      <c r="K51" s="192">
        <v>1.2</v>
      </c>
      <c r="L51" s="192">
        <v>1.2</v>
      </c>
      <c r="M51" s="192">
        <v>1.2</v>
      </c>
      <c r="O51" s="192">
        <v>1.2</v>
      </c>
      <c r="P51" s="192">
        <v>1.1000000000000001</v>
      </c>
    </row>
    <row r="52" spans="2:22">
      <c r="B52" s="196" t="s">
        <v>50</v>
      </c>
      <c r="C52" s="193" t="s">
        <v>160</v>
      </c>
      <c r="D52" s="210"/>
      <c r="E52" s="192">
        <v>1.5</v>
      </c>
      <c r="F52" s="192">
        <v>1.5</v>
      </c>
      <c r="G52" s="192">
        <v>1.3</v>
      </c>
      <c r="I52" s="192">
        <v>1.3</v>
      </c>
      <c r="J52" s="192">
        <v>1.2</v>
      </c>
      <c r="K52" s="192">
        <v>1.2</v>
      </c>
      <c r="L52" s="192">
        <v>1.2</v>
      </c>
      <c r="M52" s="192">
        <v>1.2</v>
      </c>
      <c r="O52" s="192">
        <v>1.2</v>
      </c>
      <c r="P52" s="192">
        <v>1.1000000000000001</v>
      </c>
    </row>
    <row r="53" spans="2:22">
      <c r="B53" s="196" t="s">
        <v>51</v>
      </c>
      <c r="C53" s="193" t="s">
        <v>62</v>
      </c>
      <c r="D53" s="210"/>
      <c r="E53" s="192">
        <v>1.5</v>
      </c>
      <c r="F53" s="192">
        <v>1.5</v>
      </c>
      <c r="G53" s="192">
        <v>1.3</v>
      </c>
      <c r="I53" s="192">
        <v>1.3</v>
      </c>
      <c r="J53" s="192">
        <v>1.2</v>
      </c>
      <c r="K53" s="192">
        <v>1.2</v>
      </c>
      <c r="L53" s="192">
        <v>1.2</v>
      </c>
      <c r="M53" s="192">
        <v>1.2</v>
      </c>
      <c r="O53" s="192">
        <v>1.2</v>
      </c>
      <c r="P53" s="192">
        <v>1.1000000000000001</v>
      </c>
    </row>
    <row r="54" spans="2:22">
      <c r="B54" s="196" t="s">
        <v>52</v>
      </c>
      <c r="C54" s="193" t="s">
        <v>63</v>
      </c>
      <c r="D54" s="210"/>
      <c r="E54" s="192">
        <v>1.5</v>
      </c>
      <c r="F54" s="192">
        <v>1.5</v>
      </c>
      <c r="G54" s="192">
        <v>1.3</v>
      </c>
      <c r="I54" s="192">
        <v>1.3</v>
      </c>
      <c r="J54" s="192">
        <v>1.2</v>
      </c>
      <c r="K54" s="192">
        <v>1.2</v>
      </c>
      <c r="L54" s="192">
        <v>1.2</v>
      </c>
      <c r="M54" s="192">
        <v>1.2</v>
      </c>
      <c r="O54" s="192">
        <v>1.2</v>
      </c>
      <c r="P54" s="192">
        <v>1.1000000000000001</v>
      </c>
    </row>
    <row r="55" spans="2:22">
      <c r="B55" s="196" t="s">
        <v>53</v>
      </c>
      <c r="C55" s="193" t="s">
        <v>64</v>
      </c>
      <c r="D55" s="210"/>
      <c r="E55" s="192">
        <v>1.5</v>
      </c>
      <c r="F55" s="192">
        <v>1.5</v>
      </c>
      <c r="G55" s="192">
        <v>1.3</v>
      </c>
      <c r="I55" s="192">
        <v>1.3</v>
      </c>
      <c r="J55" s="192">
        <v>1.2</v>
      </c>
      <c r="K55" s="192">
        <v>1.2</v>
      </c>
      <c r="L55" s="192">
        <v>1.2</v>
      </c>
      <c r="M55" s="192">
        <v>1.2</v>
      </c>
      <c r="O55" s="192">
        <v>1.2</v>
      </c>
      <c r="P55" s="192">
        <v>1.1000000000000001</v>
      </c>
    </row>
    <row r="56" spans="2:22">
      <c r="B56" s="196" t="s">
        <v>54</v>
      </c>
      <c r="C56" s="193" t="s">
        <v>161</v>
      </c>
      <c r="D56" s="210"/>
      <c r="E56" s="192">
        <v>1.5</v>
      </c>
      <c r="F56" s="192">
        <v>1.5</v>
      </c>
      <c r="G56" s="192">
        <v>1.3</v>
      </c>
      <c r="I56" s="192">
        <v>1.3</v>
      </c>
      <c r="J56" s="192">
        <v>1.2</v>
      </c>
      <c r="K56" s="192">
        <v>1.2</v>
      </c>
      <c r="L56" s="192">
        <v>1.2</v>
      </c>
      <c r="M56" s="192">
        <v>1.2</v>
      </c>
      <c r="O56" s="192">
        <v>1.2</v>
      </c>
      <c r="P56" s="192">
        <v>1.1000000000000001</v>
      </c>
    </row>
    <row r="57" spans="2:22">
      <c r="B57" s="196" t="s">
        <v>129</v>
      </c>
      <c r="C57" s="193" t="s">
        <v>131</v>
      </c>
      <c r="D57" s="210"/>
      <c r="E57" s="192">
        <v>1.5</v>
      </c>
      <c r="F57" s="192">
        <v>0.75</v>
      </c>
      <c r="G57" s="192">
        <v>0.75</v>
      </c>
      <c r="I57" s="192">
        <v>0.75</v>
      </c>
      <c r="J57" s="192">
        <v>0.75</v>
      </c>
      <c r="K57" s="192">
        <v>0.75</v>
      </c>
      <c r="L57" s="192">
        <v>0.75</v>
      </c>
      <c r="M57" s="192">
        <v>0.75</v>
      </c>
      <c r="O57" s="192">
        <v>0.75</v>
      </c>
      <c r="P57" s="192">
        <v>0.75</v>
      </c>
    </row>
    <row r="58" spans="2:22">
      <c r="B58" s="196" t="s">
        <v>127</v>
      </c>
      <c r="C58" s="193" t="s">
        <v>132</v>
      </c>
      <c r="D58" s="210"/>
      <c r="E58" s="192">
        <v>1.5</v>
      </c>
      <c r="F58" s="192">
        <v>0.75</v>
      </c>
      <c r="G58" s="192">
        <v>0.75</v>
      </c>
      <c r="I58" s="192">
        <v>0.75</v>
      </c>
      <c r="J58" s="192">
        <v>0.75</v>
      </c>
      <c r="K58" s="192">
        <v>0.75</v>
      </c>
      <c r="L58" s="192">
        <v>0.75</v>
      </c>
      <c r="M58" s="192">
        <v>0.75</v>
      </c>
      <c r="O58" s="192">
        <v>0.75</v>
      </c>
      <c r="P58" s="192">
        <v>0.75</v>
      </c>
    </row>
    <row r="59" spans="2:22">
      <c r="B59" s="196" t="s">
        <v>126</v>
      </c>
      <c r="C59" s="193" t="s">
        <v>133</v>
      </c>
      <c r="D59" s="210"/>
      <c r="E59" s="192">
        <v>1.45</v>
      </c>
      <c r="F59" s="192">
        <v>0.93</v>
      </c>
      <c r="G59" s="192">
        <v>0.93</v>
      </c>
      <c r="I59" s="192">
        <v>0.93</v>
      </c>
      <c r="J59" s="192">
        <v>0.93</v>
      </c>
      <c r="K59" s="192">
        <v>0.93</v>
      </c>
      <c r="L59" s="192">
        <v>0.93</v>
      </c>
      <c r="M59" s="192">
        <v>0.93</v>
      </c>
      <c r="O59" s="192">
        <v>0.93</v>
      </c>
      <c r="P59" s="192">
        <v>0.93</v>
      </c>
    </row>
    <row r="60" spans="2:22">
      <c r="B60" s="196" t="s">
        <v>109</v>
      </c>
      <c r="C60" s="193" t="s">
        <v>110</v>
      </c>
      <c r="D60" s="210"/>
      <c r="E60" s="192">
        <v>0.93</v>
      </c>
      <c r="F60" s="192">
        <v>0.93</v>
      </c>
      <c r="G60" s="192">
        <v>0.93</v>
      </c>
      <c r="I60" s="192">
        <v>0.93</v>
      </c>
      <c r="J60" s="192">
        <v>0.93</v>
      </c>
      <c r="K60" s="192">
        <v>0.93</v>
      </c>
      <c r="L60" s="192">
        <v>0.93</v>
      </c>
      <c r="M60" s="192">
        <v>0.93</v>
      </c>
      <c r="O60" s="192">
        <v>0.93</v>
      </c>
      <c r="P60" s="192">
        <v>0.93</v>
      </c>
    </row>
    <row r="61" spans="2:22" s="204" customFormat="1" ht="5.0999999999999996" customHeight="1">
      <c r="C61" s="210"/>
      <c r="D61" s="210"/>
      <c r="E61" s="205"/>
      <c r="F61" s="205"/>
      <c r="G61" s="205"/>
      <c r="H61" s="192"/>
      <c r="I61" s="205"/>
      <c r="J61" s="205"/>
      <c r="K61" s="205"/>
      <c r="L61" s="205"/>
      <c r="M61" s="205"/>
      <c r="N61" s="192"/>
      <c r="O61" s="205"/>
      <c r="P61" s="205"/>
      <c r="T61" s="207"/>
      <c r="U61" s="209"/>
      <c r="V61" s="209"/>
    </row>
    <row r="62" spans="2:22">
      <c r="B62" s="196" t="s">
        <v>125</v>
      </c>
      <c r="C62" s="196" t="s">
        <v>65</v>
      </c>
      <c r="E62" s="192">
        <v>1.0900000000000001</v>
      </c>
      <c r="F62" s="192">
        <v>1.0900000000000001</v>
      </c>
      <c r="G62" s="192">
        <v>1.0900000000000001</v>
      </c>
      <c r="I62" s="192">
        <v>1.0900000000000001</v>
      </c>
      <c r="J62" s="192">
        <v>1.0900000000000001</v>
      </c>
      <c r="K62" s="192">
        <v>1.0900000000000001</v>
      </c>
      <c r="L62" s="192">
        <v>1.0900000000000001</v>
      </c>
      <c r="M62" s="192">
        <v>1.0900000000000001</v>
      </c>
      <c r="O62" s="192">
        <v>1.0900000000000001</v>
      </c>
      <c r="P62" s="192">
        <v>1.0900000000000001</v>
      </c>
    </row>
    <row r="63" spans="2:22">
      <c r="B63" s="196" t="s">
        <v>105</v>
      </c>
      <c r="C63" s="196" t="s">
        <v>65</v>
      </c>
      <c r="E63" s="192">
        <v>1.02</v>
      </c>
      <c r="F63" s="192">
        <v>1.02</v>
      </c>
      <c r="G63" s="192">
        <v>1.02</v>
      </c>
      <c r="I63" s="192">
        <v>1.02</v>
      </c>
      <c r="J63" s="192">
        <v>0.99</v>
      </c>
      <c r="K63" s="192">
        <v>0.99</v>
      </c>
      <c r="L63" s="192">
        <v>0.99</v>
      </c>
      <c r="M63" s="192">
        <v>0.96</v>
      </c>
      <c r="O63" s="192">
        <v>0.96</v>
      </c>
      <c r="P63" s="192">
        <v>0.94</v>
      </c>
    </row>
    <row r="64" spans="2:22">
      <c r="B64" s="196" t="s">
        <v>106</v>
      </c>
      <c r="C64" s="196" t="s">
        <v>65</v>
      </c>
      <c r="E64" s="192">
        <v>1.02</v>
      </c>
      <c r="F64" s="192">
        <v>1.02</v>
      </c>
      <c r="G64" s="192">
        <v>1.02</v>
      </c>
      <c r="I64" s="192">
        <v>1.02</v>
      </c>
      <c r="J64" s="192">
        <v>0.99</v>
      </c>
      <c r="K64" s="192">
        <v>0.99</v>
      </c>
      <c r="L64" s="192">
        <v>0.99</v>
      </c>
      <c r="M64" s="192">
        <v>0.96</v>
      </c>
      <c r="O64" s="192">
        <v>0.96</v>
      </c>
      <c r="P64" s="192">
        <v>0.94</v>
      </c>
    </row>
    <row r="65" spans="2:22">
      <c r="B65" s="196" t="s">
        <v>55</v>
      </c>
      <c r="C65" s="196" t="s">
        <v>66</v>
      </c>
      <c r="E65" s="192">
        <v>1.08</v>
      </c>
      <c r="F65" s="192">
        <v>1.08</v>
      </c>
      <c r="G65" s="192">
        <v>1.08</v>
      </c>
      <c r="I65" s="192">
        <v>1.08</v>
      </c>
      <c r="J65" s="192">
        <v>1.08</v>
      </c>
      <c r="K65" s="192">
        <v>1.08</v>
      </c>
      <c r="L65" s="192">
        <v>1.08</v>
      </c>
      <c r="M65" s="192">
        <v>1.08</v>
      </c>
      <c r="O65" s="192">
        <v>1.08</v>
      </c>
      <c r="P65" s="192">
        <v>1.08</v>
      </c>
    </row>
    <row r="66" spans="2:22">
      <c r="B66" s="196" t="s">
        <v>128</v>
      </c>
      <c r="C66" s="196" t="s">
        <v>66</v>
      </c>
      <c r="E66" s="192">
        <v>1.1200000000000001</v>
      </c>
      <c r="F66" s="192">
        <v>1.1200000000000001</v>
      </c>
      <c r="G66" s="192">
        <v>1.1200000000000001</v>
      </c>
      <c r="I66" s="192">
        <v>1.1200000000000001</v>
      </c>
      <c r="J66" s="192">
        <v>1.1000000000000001</v>
      </c>
      <c r="K66" s="192">
        <v>1.1000000000000001</v>
      </c>
      <c r="L66" s="192">
        <v>1.1000000000000001</v>
      </c>
      <c r="M66" s="192">
        <v>1.08</v>
      </c>
      <c r="O66" s="192">
        <v>1.08</v>
      </c>
      <c r="P66" s="192">
        <v>1.07</v>
      </c>
    </row>
    <row r="67" spans="2:22">
      <c r="B67" s="196" t="s">
        <v>130</v>
      </c>
      <c r="C67" s="196" t="s">
        <v>66</v>
      </c>
      <c r="E67" s="192">
        <v>1.1200000000000001</v>
      </c>
      <c r="F67" s="192">
        <v>1.1200000000000001</v>
      </c>
      <c r="G67" s="192">
        <v>1.1200000000000001</v>
      </c>
      <c r="I67" s="192">
        <v>1.1200000000000001</v>
      </c>
      <c r="J67" s="192">
        <v>1.1000000000000001</v>
      </c>
      <c r="K67" s="192">
        <v>1.1000000000000001</v>
      </c>
      <c r="L67" s="192">
        <v>1.1000000000000001</v>
      </c>
      <c r="M67" s="192">
        <v>1.08</v>
      </c>
      <c r="O67" s="192">
        <v>1.08</v>
      </c>
      <c r="P67" s="192">
        <v>1.07</v>
      </c>
    </row>
    <row r="68" spans="2:22">
      <c r="B68" s="196" t="s">
        <v>107</v>
      </c>
      <c r="C68" s="196" t="s">
        <v>65</v>
      </c>
      <c r="E68" s="192">
        <v>0.98</v>
      </c>
      <c r="F68" s="192">
        <v>0.98</v>
      </c>
      <c r="G68" s="192">
        <v>0.98</v>
      </c>
      <c r="I68" s="192">
        <v>0.98</v>
      </c>
      <c r="J68" s="192">
        <v>0.98</v>
      </c>
      <c r="K68" s="192">
        <v>0.98</v>
      </c>
      <c r="L68" s="192">
        <v>0.98</v>
      </c>
      <c r="M68" s="192">
        <v>0.98</v>
      </c>
      <c r="O68" s="192">
        <v>0.98</v>
      </c>
      <c r="P68" s="192">
        <v>0.98</v>
      </c>
    </row>
    <row r="69" spans="2:22">
      <c r="B69" s="196" t="s">
        <v>108</v>
      </c>
      <c r="C69" s="196" t="s">
        <v>65</v>
      </c>
      <c r="E69" s="192">
        <v>0.98</v>
      </c>
      <c r="F69" s="192">
        <v>0.98</v>
      </c>
      <c r="G69" s="192">
        <v>0.98</v>
      </c>
      <c r="I69" s="192">
        <v>0.98</v>
      </c>
      <c r="J69" s="192">
        <v>0.98</v>
      </c>
      <c r="K69" s="192">
        <v>0.98</v>
      </c>
      <c r="L69" s="192">
        <v>0.98</v>
      </c>
      <c r="M69" s="192">
        <v>0.98</v>
      </c>
      <c r="O69" s="192">
        <v>0.98</v>
      </c>
      <c r="P69" s="192">
        <v>0.98</v>
      </c>
    </row>
    <row r="70" spans="2:22">
      <c r="B70" s="196" t="s">
        <v>138</v>
      </c>
      <c r="C70" s="196" t="s">
        <v>65</v>
      </c>
      <c r="E70" s="192">
        <v>0.98</v>
      </c>
      <c r="F70" s="192">
        <v>0.98</v>
      </c>
      <c r="G70" s="192">
        <v>0.98</v>
      </c>
      <c r="I70" s="192">
        <v>0.98</v>
      </c>
      <c r="J70" s="192">
        <v>0.98</v>
      </c>
      <c r="K70" s="192">
        <v>0.98</v>
      </c>
      <c r="L70" s="192">
        <v>0.98</v>
      </c>
      <c r="M70" s="192">
        <v>0.98</v>
      </c>
      <c r="O70" s="192">
        <v>0.98</v>
      </c>
      <c r="P70" s="192">
        <v>0.98</v>
      </c>
    </row>
    <row r="71" spans="2:22" s="204" customFormat="1" ht="5.0999999999999996" customHeight="1">
      <c r="E71" s="205"/>
      <c r="F71" s="205"/>
      <c r="G71" s="205"/>
      <c r="H71" s="192"/>
      <c r="I71" s="205"/>
      <c r="J71" s="205"/>
      <c r="K71" s="205"/>
      <c r="L71" s="205"/>
      <c r="M71" s="205"/>
      <c r="N71" s="192"/>
      <c r="O71" s="205"/>
      <c r="P71" s="205"/>
      <c r="T71" s="207"/>
      <c r="U71" s="209"/>
      <c r="V71" s="209"/>
    </row>
    <row r="72" spans="2:22">
      <c r="B72" s="196" t="s">
        <v>159</v>
      </c>
      <c r="C72" s="196" t="s">
        <v>67</v>
      </c>
      <c r="E72" s="192">
        <v>0.79</v>
      </c>
      <c r="F72" s="192">
        <v>0.79</v>
      </c>
      <c r="G72" s="192">
        <v>0.79</v>
      </c>
      <c r="I72" s="192">
        <v>0.79</v>
      </c>
      <c r="J72" s="192">
        <v>0.79</v>
      </c>
      <c r="K72" s="192">
        <v>0.79</v>
      </c>
      <c r="L72" s="192">
        <v>0.79</v>
      </c>
      <c r="M72" s="192">
        <v>0.79</v>
      </c>
      <c r="O72" s="192">
        <v>0.79</v>
      </c>
      <c r="P72" s="192">
        <v>0.79</v>
      </c>
      <c r="T72" s="201">
        <f>SUMIF(Sheet1!$K$2:K1476,B72,Sheet1!$L$2:L1476)</f>
        <v>0</v>
      </c>
      <c r="V72" s="197">
        <f>SUM(T72:T81)</f>
        <v>0</v>
      </c>
    </row>
    <row r="73" spans="2:22">
      <c r="B73" s="196" t="s">
        <v>158</v>
      </c>
      <c r="C73" s="196" t="s">
        <v>68</v>
      </c>
      <c r="E73" s="192">
        <v>0.59</v>
      </c>
      <c r="F73" s="192">
        <v>0.59</v>
      </c>
      <c r="G73" s="192">
        <v>0.59</v>
      </c>
      <c r="I73" s="192">
        <v>0.59</v>
      </c>
      <c r="J73" s="192">
        <v>0.59</v>
      </c>
      <c r="K73" s="192">
        <v>0.59</v>
      </c>
      <c r="L73" s="192">
        <v>0.59</v>
      </c>
      <c r="M73" s="192">
        <v>0.59</v>
      </c>
      <c r="O73" s="192">
        <v>0.59</v>
      </c>
      <c r="P73" s="192">
        <v>0.59</v>
      </c>
      <c r="T73" s="201">
        <f>SUMIF(Sheet1!$K$2:K1477,B73,Sheet1!$L$2:L1477)</f>
        <v>0</v>
      </c>
    </row>
    <row r="74" spans="2:22">
      <c r="B74" s="196" t="s">
        <v>136</v>
      </c>
      <c r="C74" s="196" t="s">
        <v>67</v>
      </c>
      <c r="E74" s="192">
        <v>0.79</v>
      </c>
      <c r="F74" s="192">
        <v>0.79</v>
      </c>
      <c r="G74" s="192">
        <v>0.79</v>
      </c>
      <c r="I74" s="192">
        <v>0.79</v>
      </c>
      <c r="J74" s="192">
        <v>0.79</v>
      </c>
      <c r="K74" s="192">
        <v>0.79</v>
      </c>
      <c r="L74" s="192">
        <v>0.79</v>
      </c>
      <c r="M74" s="192">
        <v>0.79</v>
      </c>
      <c r="O74" s="192">
        <v>0.79</v>
      </c>
      <c r="P74" s="192">
        <v>0.79</v>
      </c>
      <c r="T74" s="201">
        <f>SUMIF(Sheet1!$K$2:K1478,B74,Sheet1!$L$2:L1478)</f>
        <v>0</v>
      </c>
    </row>
    <row r="75" spans="2:22">
      <c r="B75" s="196" t="s">
        <v>135</v>
      </c>
      <c r="C75" s="196" t="s">
        <v>68</v>
      </c>
      <c r="E75" s="192">
        <v>0.59</v>
      </c>
      <c r="F75" s="192">
        <v>0.59</v>
      </c>
      <c r="G75" s="192">
        <v>0.59</v>
      </c>
      <c r="I75" s="192">
        <v>0.59</v>
      </c>
      <c r="J75" s="192">
        <v>0.59</v>
      </c>
      <c r="K75" s="192">
        <v>0.59</v>
      </c>
      <c r="L75" s="192">
        <v>0.59</v>
      </c>
      <c r="M75" s="192">
        <v>0.59</v>
      </c>
      <c r="O75" s="192">
        <v>0.59</v>
      </c>
      <c r="P75" s="192">
        <v>0.59</v>
      </c>
      <c r="T75" s="201">
        <f>SUMIF(Sheet1!$K$2:K1479,B75,Sheet1!$L$2:L1479)</f>
        <v>0</v>
      </c>
    </row>
    <row r="76" spans="2:22">
      <c r="B76" s="196" t="s">
        <v>56</v>
      </c>
      <c r="C76" s="196" t="s">
        <v>67</v>
      </c>
      <c r="E76" s="192">
        <v>0.79</v>
      </c>
      <c r="F76" s="192">
        <v>0.79</v>
      </c>
      <c r="G76" s="192">
        <v>0.79</v>
      </c>
      <c r="I76" s="192">
        <v>0.79</v>
      </c>
      <c r="J76" s="192">
        <v>0.79</v>
      </c>
      <c r="K76" s="192">
        <v>0.79</v>
      </c>
      <c r="L76" s="192">
        <v>0.79</v>
      </c>
      <c r="M76" s="192">
        <v>0.79</v>
      </c>
      <c r="O76" s="192">
        <v>0.79</v>
      </c>
      <c r="P76" s="192">
        <v>0.79</v>
      </c>
      <c r="T76" s="201">
        <f>SUMIF(Sheet1!$K$2:K1480,B76,Sheet1!$L$2:L1480)</f>
        <v>0</v>
      </c>
    </row>
    <row r="77" spans="2:22">
      <c r="B77" s="196" t="s">
        <v>57</v>
      </c>
      <c r="C77" s="196" t="s">
        <v>68</v>
      </c>
      <c r="E77" s="192">
        <v>0.59</v>
      </c>
      <c r="F77" s="192">
        <v>0.59</v>
      </c>
      <c r="G77" s="192">
        <v>0.59</v>
      </c>
      <c r="I77" s="192">
        <v>0.59</v>
      </c>
      <c r="J77" s="192">
        <v>0.59</v>
      </c>
      <c r="K77" s="192">
        <v>0.59</v>
      </c>
      <c r="L77" s="192">
        <v>0.59</v>
      </c>
      <c r="M77" s="192">
        <v>0.59</v>
      </c>
      <c r="O77" s="192">
        <v>0.59</v>
      </c>
      <c r="P77" s="192">
        <v>0.59</v>
      </c>
      <c r="T77" s="201">
        <f>SUMIF(Sheet1!$K$2:K1481,B77,Sheet1!$L$2:L1481)</f>
        <v>0</v>
      </c>
    </row>
    <row r="78" spans="2:22">
      <c r="B78" s="196" t="s">
        <v>58</v>
      </c>
      <c r="C78" s="196" t="s">
        <v>67</v>
      </c>
      <c r="E78" s="192">
        <v>0.79</v>
      </c>
      <c r="F78" s="192">
        <v>0.79</v>
      </c>
      <c r="G78" s="192">
        <v>0.79</v>
      </c>
      <c r="I78" s="192">
        <v>0.79</v>
      </c>
      <c r="J78" s="192">
        <v>0.79</v>
      </c>
      <c r="K78" s="192">
        <v>0.79</v>
      </c>
      <c r="L78" s="192">
        <v>0.79</v>
      </c>
      <c r="M78" s="192">
        <v>0.79</v>
      </c>
      <c r="O78" s="192">
        <v>0.79</v>
      </c>
      <c r="P78" s="192">
        <v>0.79</v>
      </c>
      <c r="T78" s="201">
        <f>SUMIF(Sheet1!$K$2:K1482,B78,Sheet1!$L$2:L1482)</f>
        <v>0</v>
      </c>
    </row>
    <row r="79" spans="2:22">
      <c r="B79" s="196" t="s">
        <v>59</v>
      </c>
      <c r="C79" s="196" t="s">
        <v>68</v>
      </c>
      <c r="E79" s="192">
        <v>0.59</v>
      </c>
      <c r="F79" s="192">
        <v>0.59</v>
      </c>
      <c r="G79" s="192">
        <v>0.59</v>
      </c>
      <c r="I79" s="192">
        <v>0.59</v>
      </c>
      <c r="J79" s="192">
        <v>0.59</v>
      </c>
      <c r="K79" s="192">
        <v>0.59</v>
      </c>
      <c r="L79" s="192">
        <v>0.59</v>
      </c>
      <c r="M79" s="192">
        <v>0.59</v>
      </c>
      <c r="O79" s="192">
        <v>0.59</v>
      </c>
      <c r="P79" s="192">
        <v>0.59</v>
      </c>
      <c r="T79" s="201">
        <f>SUMIF(Sheet1!$K$2:K1483,B79,Sheet1!$L$2:L1483)</f>
        <v>0</v>
      </c>
    </row>
    <row r="80" spans="2:22">
      <c r="B80" s="196" t="s">
        <v>156</v>
      </c>
      <c r="C80" s="196" t="s">
        <v>68</v>
      </c>
      <c r="E80" s="192">
        <v>0.59</v>
      </c>
      <c r="F80" s="192">
        <v>0.59</v>
      </c>
      <c r="G80" s="192">
        <v>0.59</v>
      </c>
      <c r="I80" s="192">
        <v>0.59</v>
      </c>
      <c r="J80" s="192">
        <v>0.59</v>
      </c>
      <c r="K80" s="192">
        <v>0.59</v>
      </c>
      <c r="L80" s="192">
        <v>0.59</v>
      </c>
      <c r="M80" s="192">
        <v>0.59</v>
      </c>
      <c r="O80" s="192">
        <v>0.59</v>
      </c>
      <c r="P80" s="192">
        <v>0.59</v>
      </c>
      <c r="T80" s="201">
        <f>SUMIF(Sheet1!$K$2:K1484,B80,Sheet1!$L$2:L1484)</f>
        <v>0</v>
      </c>
    </row>
    <row r="81" spans="2:20">
      <c r="B81" s="196" t="s">
        <v>157</v>
      </c>
      <c r="C81" s="196" t="s">
        <v>68</v>
      </c>
      <c r="E81" s="192">
        <v>0.59</v>
      </c>
      <c r="F81" s="192">
        <v>0.59</v>
      </c>
      <c r="G81" s="192">
        <v>0.59</v>
      </c>
      <c r="I81" s="192">
        <v>0.59</v>
      </c>
      <c r="J81" s="192">
        <v>0.59</v>
      </c>
      <c r="K81" s="192">
        <v>0.59</v>
      </c>
      <c r="L81" s="192">
        <v>0.59</v>
      </c>
      <c r="M81" s="192">
        <v>0.59</v>
      </c>
      <c r="O81" s="192">
        <v>0.59</v>
      </c>
      <c r="P81" s="192">
        <v>0.59</v>
      </c>
      <c r="T81" s="201">
        <f>SUMIF(Sheet1!$K$2:K1485,B81,Sheet1!$L$2:L1485)</f>
        <v>0</v>
      </c>
    </row>
  </sheetData>
  <sortState ref="B22:B49">
    <sortCondition ref="B22"/>
  </sortState>
  <phoneticPr fontId="9" type="noConversion"/>
  <conditionalFormatting sqref="T72:T92 T2:T50">
    <cfRule type="cellIs" dxfId="0" priority="3" operator="greaterThan">
      <formula>2000</formula>
    </cfRule>
  </conditionalFormatting>
  <pageMargins left="0.75" right="0.75" top="1" bottom="1" header="0.5" footer="0.5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C26" sqref="C26"/>
    </sheetView>
  </sheetViews>
  <sheetFormatPr defaultRowHeight="12.75"/>
  <cols>
    <col min="1" max="1" width="20.7109375" customWidth="1"/>
    <col min="2" max="2" width="28.5703125" customWidth="1"/>
    <col min="3" max="13" width="20.7109375" customWidth="1"/>
  </cols>
  <sheetData>
    <row r="1" spans="1:2" ht="24.95" customHeight="1"/>
    <row r="2" spans="1:2" ht="24.95" customHeight="1"/>
    <row r="3" spans="1:2" ht="24.95" customHeight="1">
      <c r="A3" t="s">
        <v>112</v>
      </c>
    </row>
    <row r="4" spans="1:2" ht="24.95" customHeight="1">
      <c r="A4" t="s">
        <v>113</v>
      </c>
      <c r="B4" s="86">
        <f>SUM(Sheet1!O2:O1506)</f>
        <v>556.79999999999995</v>
      </c>
    </row>
    <row r="5" spans="1:2" ht="24.95" customHeight="1"/>
    <row r="6" spans="1:2" ht="24.95" customHeight="1"/>
    <row r="7" spans="1:2" ht="24.95" customHeight="1"/>
    <row r="8" spans="1:2" ht="24.95" customHeight="1"/>
    <row r="9" spans="1:2" ht="24.95" customHeight="1"/>
    <row r="10" spans="1:2" ht="24.95" customHeight="1"/>
    <row r="11" spans="1:2" ht="24.95" customHeight="1"/>
    <row r="12" spans="1:2" ht="24.95" customHeight="1"/>
    <row r="13" spans="1:2" ht="24.95" customHeight="1"/>
    <row r="14" spans="1:2" ht="24.95" customHeight="1"/>
    <row r="15" spans="1:2" ht="24.95" customHeight="1"/>
    <row r="16" spans="1:2" ht="24.95" customHeight="1"/>
    <row r="17" ht="24.95" customHeight="1"/>
    <row r="18" ht="24.95" customHeight="1"/>
    <row r="19" ht="24.95" customHeight="1"/>
    <row r="20" ht="24.95" customHeight="1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Invoice CIL</vt:lpstr>
      <vt:lpstr>Sheet1</vt:lpstr>
      <vt:lpstr>Sheet2</vt:lpstr>
      <vt:lpstr>summary sheet</vt:lpstr>
      <vt:lpstr>Sheet3</vt:lpstr>
      <vt:lpstr>calendar_price_2013</vt:lpstr>
      <vt:lpstr>Descriptions</vt:lpstr>
      <vt:lpstr>Invoice_No.</vt:lpstr>
      <vt:lpstr>ItemNo.</vt:lpstr>
      <vt:lpstr>Price</vt:lpstr>
      <vt:lpstr>'Invoice CIL'!Print_Area</vt:lpstr>
      <vt:lpstr>Sheet1!Print_Area</vt:lpstr>
      <vt:lpstr>Sheet1!Print_Titles</vt:lpstr>
    </vt:vector>
  </TitlesOfParts>
  <Company>CHI INTERNATIONAL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KEUNG YIP</dc:creator>
  <cp:lastModifiedBy>owner</cp:lastModifiedBy>
  <cp:lastPrinted>2012-08-31T15:45:54Z</cp:lastPrinted>
  <dcterms:created xsi:type="dcterms:W3CDTF">2002-02-26T20:43:12Z</dcterms:created>
  <dcterms:modified xsi:type="dcterms:W3CDTF">2013-05-26T07:54:10Z</dcterms:modified>
</cp:coreProperties>
</file>