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 defaultThemeVersion="124226"/>
  <bookViews>
    <workbookView xWindow="2040" yWindow="225" windowWidth="20670" windowHeight="11715" activeTab="1"/>
  </bookViews>
  <sheets>
    <sheet name="Chi Calendar UK" sheetId="4" r:id="rId1"/>
    <sheet name="Invoice CIL" sheetId="3" r:id="rId2"/>
    <sheet name="Sheet2" sheetId="5" r:id="rId3"/>
    <sheet name="summary sheet" sheetId="6" r:id="rId4"/>
    <sheet name="Ho Wai Orders" sheetId="7" r:id="rId5"/>
    <sheet name="Hanes Orders" sheetId="8" r:id="rId6"/>
  </sheets>
  <externalReferences>
    <externalReference r:id="rId7"/>
  </externalReferences>
  <definedNames>
    <definedName name="_xlnm._FilterDatabase" localSheetId="0" hidden="1">'Chi Calendar UK'!$A$1:$AK$2792</definedName>
    <definedName name="calendar_price_2013">Sheet2!$B$2:$P$97</definedName>
    <definedName name="Descriptions">Sheet2!$C$2:$C$89</definedName>
    <definedName name="InvList">OFFSET(#REF!,1,0,COUNTA(#REF!)-1,1)</definedName>
    <definedName name="Invoice_No.">'Chi Calendar UK'!$1:$1048576</definedName>
    <definedName name="ItemNo.">Sheet2!$B$2:$B$97</definedName>
    <definedName name="Price">Sheet2!$F$2:$P$2</definedName>
    <definedName name="_xlnm.Print_Area" localSheetId="0">'Chi Calendar UK'!$A$1:$AJ$792</definedName>
    <definedName name="_xlnm.Print_Area" localSheetId="1">'Invoice CIL'!$B$1:$H$41,'Invoice CIL'!$W$1:$AC$41,'Invoice CIL'!$AE$1:$AK$41</definedName>
    <definedName name="_xlnm.Print_Titles" localSheetId="0">'Chi Calendar UK'!$1:$1</definedName>
    <definedName name="tCustomerBase">[1]Customers!$A$1:$N$10</definedName>
  </definedNames>
  <calcPr calcId="124519" concurrentCalc="0"/>
  <fileRecoveryPr repairLoad="1"/>
</workbook>
</file>

<file path=xl/calcChain.xml><?xml version="1.0" encoding="utf-8"?>
<calcChain xmlns="http://schemas.openxmlformats.org/spreadsheetml/2006/main">
  <c r="A95" i="4"/>
  <c r="A94"/>
  <c r="A93"/>
  <c r="A92"/>
  <c r="A91"/>
  <c r="A90"/>
  <c r="A89"/>
  <c r="A88"/>
  <c r="A87"/>
  <c r="A86"/>
  <c r="A85"/>
  <c r="A84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10"/>
  <c r="A11"/>
  <c r="A12"/>
  <c r="A13"/>
  <c r="A14"/>
  <c r="A15"/>
  <c r="A16"/>
  <c r="A17"/>
  <c r="A21"/>
  <c r="A6"/>
  <c r="A7"/>
  <c r="A8"/>
  <c r="A9"/>
  <c r="A18"/>
  <c r="A19"/>
  <c r="A20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M70"/>
  <c r="N70"/>
  <c r="M20"/>
  <c r="N20"/>
  <c r="M19"/>
  <c r="N19"/>
  <c r="M18"/>
  <c r="N18"/>
  <c r="M2"/>
  <c r="M3"/>
  <c r="A4"/>
  <c r="A5"/>
  <c r="M4"/>
  <c r="M5"/>
  <c r="M6"/>
  <c r="M7"/>
  <c r="M8"/>
  <c r="M9"/>
  <c r="M10"/>
  <c r="M11"/>
  <c r="M12"/>
  <c r="M13"/>
  <c r="M14"/>
  <c r="M15"/>
  <c r="M16"/>
  <c r="M17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M2774"/>
  <c r="M2775"/>
  <c r="M2776"/>
  <c r="M2777"/>
  <c r="M2778"/>
  <c r="M2779"/>
  <c r="M2780"/>
  <c r="M2781"/>
  <c r="M2782"/>
  <c r="M2783"/>
  <c r="M2784"/>
  <c r="M2785"/>
  <c r="M2786"/>
  <c r="M2787"/>
  <c r="M2788"/>
  <c r="M2789"/>
  <c r="M2790"/>
  <c r="M2791"/>
  <c r="M2792"/>
  <c r="N2"/>
  <c r="N3"/>
  <c r="N4"/>
  <c r="N5"/>
  <c r="N6"/>
  <c r="N7"/>
  <c r="N8"/>
  <c r="N9"/>
  <c r="N10"/>
  <c r="N11"/>
  <c r="N12"/>
  <c r="N13"/>
  <c r="N14"/>
  <c r="N15"/>
  <c r="N16"/>
  <c r="N17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N2412"/>
  <c r="N2413"/>
  <c r="N2414"/>
  <c r="N2415"/>
  <c r="N2416"/>
  <c r="N2417"/>
  <c r="N2418"/>
  <c r="N2419"/>
  <c r="N2420"/>
  <c r="N2421"/>
  <c r="N2422"/>
  <c r="N2423"/>
  <c r="N2424"/>
  <c r="N2425"/>
  <c r="N2426"/>
  <c r="N2427"/>
  <c r="N2428"/>
  <c r="N2429"/>
  <c r="N2430"/>
  <c r="N2431"/>
  <c r="N2432"/>
  <c r="N2433"/>
  <c r="N2434"/>
  <c r="N2435"/>
  <c r="N2436"/>
  <c r="N2437"/>
  <c r="N2438"/>
  <c r="N2439"/>
  <c r="N2440"/>
  <c r="N2441"/>
  <c r="N2442"/>
  <c r="N2443"/>
  <c r="N2444"/>
  <c r="N2445"/>
  <c r="N2446"/>
  <c r="N2447"/>
  <c r="N2448"/>
  <c r="N2449"/>
  <c r="N2450"/>
  <c r="N2451"/>
  <c r="N2452"/>
  <c r="N2453"/>
  <c r="N2454"/>
  <c r="N2455"/>
  <c r="N2456"/>
  <c r="N2457"/>
  <c r="N2458"/>
  <c r="N2459"/>
  <c r="N2460"/>
  <c r="N2461"/>
  <c r="N2462"/>
  <c r="N2463"/>
  <c r="N2464"/>
  <c r="N2465"/>
  <c r="N2466"/>
  <c r="N2467"/>
  <c r="N2468"/>
  <c r="N2469"/>
  <c r="N2470"/>
  <c r="N2471"/>
  <c r="N2472"/>
  <c r="N2473"/>
  <c r="N2474"/>
  <c r="N2475"/>
  <c r="N2476"/>
  <c r="N2477"/>
  <c r="N2478"/>
  <c r="N2479"/>
  <c r="N2480"/>
  <c r="N2481"/>
  <c r="N2482"/>
  <c r="N2483"/>
  <c r="N2484"/>
  <c r="N2485"/>
  <c r="N2486"/>
  <c r="N2487"/>
  <c r="N2488"/>
  <c r="N2489"/>
  <c r="N2490"/>
  <c r="N2491"/>
  <c r="N2492"/>
  <c r="N2493"/>
  <c r="N2494"/>
  <c r="N2495"/>
  <c r="N2496"/>
  <c r="N2497"/>
  <c r="N2498"/>
  <c r="N2499"/>
  <c r="N2500"/>
  <c r="N2501"/>
  <c r="N2502"/>
  <c r="N2503"/>
  <c r="N2504"/>
  <c r="N2505"/>
  <c r="N2506"/>
  <c r="N2507"/>
  <c r="N2508"/>
  <c r="N2509"/>
  <c r="N2510"/>
  <c r="N2511"/>
  <c r="N2512"/>
  <c r="N2513"/>
  <c r="N2514"/>
  <c r="N2515"/>
  <c r="N2516"/>
  <c r="N2517"/>
  <c r="N2518"/>
  <c r="N2519"/>
  <c r="N2520"/>
  <c r="N2521"/>
  <c r="N2522"/>
  <c r="N2523"/>
  <c r="N2524"/>
  <c r="N2525"/>
  <c r="N2526"/>
  <c r="N2527"/>
  <c r="N2528"/>
  <c r="N2529"/>
  <c r="N2530"/>
  <c r="N2531"/>
  <c r="N2532"/>
  <c r="N2533"/>
  <c r="N2534"/>
  <c r="N2535"/>
  <c r="N2536"/>
  <c r="N2537"/>
  <c r="N2538"/>
  <c r="N2539"/>
  <c r="N2540"/>
  <c r="N2541"/>
  <c r="N2542"/>
  <c r="N2543"/>
  <c r="N2544"/>
  <c r="N2545"/>
  <c r="N2546"/>
  <c r="N2547"/>
  <c r="N2548"/>
  <c r="N2549"/>
  <c r="N2550"/>
  <c r="N2551"/>
  <c r="N2552"/>
  <c r="N2553"/>
  <c r="N2554"/>
  <c r="N2555"/>
  <c r="N2556"/>
  <c r="N2557"/>
  <c r="N2558"/>
  <c r="N2559"/>
  <c r="N2560"/>
  <c r="N2561"/>
  <c r="N2562"/>
  <c r="N2563"/>
  <c r="N2564"/>
  <c r="N2565"/>
  <c r="N2566"/>
  <c r="N2567"/>
  <c r="N2568"/>
  <c r="N2569"/>
  <c r="N2570"/>
  <c r="N2571"/>
  <c r="N2572"/>
  <c r="N2573"/>
  <c r="N2574"/>
  <c r="N2575"/>
  <c r="N2576"/>
  <c r="N2577"/>
  <c r="N2578"/>
  <c r="N2579"/>
  <c r="N2580"/>
  <c r="N2581"/>
  <c r="N2582"/>
  <c r="N2583"/>
  <c r="N2584"/>
  <c r="N2585"/>
  <c r="N2586"/>
  <c r="N2587"/>
  <c r="N2588"/>
  <c r="N2589"/>
  <c r="N2590"/>
  <c r="N2591"/>
  <c r="N2592"/>
  <c r="N2593"/>
  <c r="N2594"/>
  <c r="N2595"/>
  <c r="N2596"/>
  <c r="N2597"/>
  <c r="N2598"/>
  <c r="N2599"/>
  <c r="N2600"/>
  <c r="N2601"/>
  <c r="N2602"/>
  <c r="N2603"/>
  <c r="N2604"/>
  <c r="N2605"/>
  <c r="N2606"/>
  <c r="N2607"/>
  <c r="N2608"/>
  <c r="N2609"/>
  <c r="N2610"/>
  <c r="N2611"/>
  <c r="N2612"/>
  <c r="N2613"/>
  <c r="N2614"/>
  <c r="N2615"/>
  <c r="N2616"/>
  <c r="N2617"/>
  <c r="N2618"/>
  <c r="N2619"/>
  <c r="N2620"/>
  <c r="N2621"/>
  <c r="N2622"/>
  <c r="N2623"/>
  <c r="N2624"/>
  <c r="N2625"/>
  <c r="N2626"/>
  <c r="N2627"/>
  <c r="N2628"/>
  <c r="N2629"/>
  <c r="N2630"/>
  <c r="N2631"/>
  <c r="N2632"/>
  <c r="N2633"/>
  <c r="N2634"/>
  <c r="N2635"/>
  <c r="N2636"/>
  <c r="N2637"/>
  <c r="N2638"/>
  <c r="N2639"/>
  <c r="N2640"/>
  <c r="N2641"/>
  <c r="N2642"/>
  <c r="N2643"/>
  <c r="N2644"/>
  <c r="N2645"/>
  <c r="N2646"/>
  <c r="N2647"/>
  <c r="N2648"/>
  <c r="N2649"/>
  <c r="N2650"/>
  <c r="N2651"/>
  <c r="N2652"/>
  <c r="N2653"/>
  <c r="N2654"/>
  <c r="N2655"/>
  <c r="N2656"/>
  <c r="N2657"/>
  <c r="N2658"/>
  <c r="N2659"/>
  <c r="N2660"/>
  <c r="N2661"/>
  <c r="N2662"/>
  <c r="N2663"/>
  <c r="N2664"/>
  <c r="N2665"/>
  <c r="N2666"/>
  <c r="N2667"/>
  <c r="N2668"/>
  <c r="N2669"/>
  <c r="N2670"/>
  <c r="N2671"/>
  <c r="N2672"/>
  <c r="N2673"/>
  <c r="N2674"/>
  <c r="N2675"/>
  <c r="N2676"/>
  <c r="N2677"/>
  <c r="N2678"/>
  <c r="N2679"/>
  <c r="N2680"/>
  <c r="N2681"/>
  <c r="N2682"/>
  <c r="N2683"/>
  <c r="N2684"/>
  <c r="N2685"/>
  <c r="N2686"/>
  <c r="N2687"/>
  <c r="N2688"/>
  <c r="N2689"/>
  <c r="N2690"/>
  <c r="N2691"/>
  <c r="N2692"/>
  <c r="N2693"/>
  <c r="N2694"/>
  <c r="N2695"/>
  <c r="N2696"/>
  <c r="N2697"/>
  <c r="N2698"/>
  <c r="N2699"/>
  <c r="N2700"/>
  <c r="N2701"/>
  <c r="N2702"/>
  <c r="N2703"/>
  <c r="N2704"/>
  <c r="N2705"/>
  <c r="N2706"/>
  <c r="N2707"/>
  <c r="N2708"/>
  <c r="N2709"/>
  <c r="N2710"/>
  <c r="N2711"/>
  <c r="N2712"/>
  <c r="N2713"/>
  <c r="N2714"/>
  <c r="N2715"/>
  <c r="N2716"/>
  <c r="N2717"/>
  <c r="N2718"/>
  <c r="N2719"/>
  <c r="N2720"/>
  <c r="N2721"/>
  <c r="N2722"/>
  <c r="N2723"/>
  <c r="N2724"/>
  <c r="N2725"/>
  <c r="N2726"/>
  <c r="N2727"/>
  <c r="N2728"/>
  <c r="N2729"/>
  <c r="N2730"/>
  <c r="N2731"/>
  <c r="N2732"/>
  <c r="N2733"/>
  <c r="N2734"/>
  <c r="N2735"/>
  <c r="N2736"/>
  <c r="N2737"/>
  <c r="N2738"/>
  <c r="N2739"/>
  <c r="N2740"/>
  <c r="N2741"/>
  <c r="N2742"/>
  <c r="N2743"/>
  <c r="N2744"/>
  <c r="N2745"/>
  <c r="N2746"/>
  <c r="N2747"/>
  <c r="N2748"/>
  <c r="N2749"/>
  <c r="N2750"/>
  <c r="N2751"/>
  <c r="N2752"/>
  <c r="N2753"/>
  <c r="N2754"/>
  <c r="N2755"/>
  <c r="N2756"/>
  <c r="N2757"/>
  <c r="N2758"/>
  <c r="N2759"/>
  <c r="N2760"/>
  <c r="N2761"/>
  <c r="N2762"/>
  <c r="N2763"/>
  <c r="N2764"/>
  <c r="N2765"/>
  <c r="N2766"/>
  <c r="N2767"/>
  <c r="N2768"/>
  <c r="N2769"/>
  <c r="N2770"/>
  <c r="N2771"/>
  <c r="N2772"/>
  <c r="N2773"/>
  <c r="N2774"/>
  <c r="N2775"/>
  <c r="N2776"/>
  <c r="N2777"/>
  <c r="N2778"/>
  <c r="N2779"/>
  <c r="N2780"/>
  <c r="N2781"/>
  <c r="N2782"/>
  <c r="N2783"/>
  <c r="N2784"/>
  <c r="N2785"/>
  <c r="N2786"/>
  <c r="N2787"/>
  <c r="N2788"/>
  <c r="N2789"/>
  <c r="N2790"/>
  <c r="N2791"/>
  <c r="N2792"/>
  <c r="O2"/>
  <c r="O3"/>
  <c r="O4"/>
  <c r="O5"/>
  <c r="O7"/>
  <c r="O8"/>
  <c r="O9"/>
  <c r="O10"/>
  <c r="O11"/>
  <c r="O12"/>
  <c r="O13"/>
  <c r="O14"/>
  <c r="O15"/>
  <c r="O16"/>
  <c r="O17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O1762"/>
  <c r="O1763"/>
  <c r="O1764"/>
  <c r="O1765"/>
  <c r="O1766"/>
  <c r="O1767"/>
  <c r="O1768"/>
  <c r="O1769"/>
  <c r="O1770"/>
  <c r="O1771"/>
  <c r="O1772"/>
  <c r="O1773"/>
  <c r="O1774"/>
  <c r="O1775"/>
  <c r="O1776"/>
  <c r="O1777"/>
  <c r="O1778"/>
  <c r="O1779"/>
  <c r="O1780"/>
  <c r="O1781"/>
  <c r="O1782"/>
  <c r="O1783"/>
  <c r="O1784"/>
  <c r="O1785"/>
  <c r="O1786"/>
  <c r="O1787"/>
  <c r="O1788"/>
  <c r="O1789"/>
  <c r="O1790"/>
  <c r="O1791"/>
  <c r="O1792"/>
  <c r="O1793"/>
  <c r="O1794"/>
  <c r="O1795"/>
  <c r="O1796"/>
  <c r="O1797"/>
  <c r="O1798"/>
  <c r="O1799"/>
  <c r="O1800"/>
  <c r="O1801"/>
  <c r="O1802"/>
  <c r="O1803"/>
  <c r="O1804"/>
  <c r="O1805"/>
  <c r="O1806"/>
  <c r="O1807"/>
  <c r="O1808"/>
  <c r="O1809"/>
  <c r="O1810"/>
  <c r="O1811"/>
  <c r="O1812"/>
  <c r="O1813"/>
  <c r="O1814"/>
  <c r="O1815"/>
  <c r="O1816"/>
  <c r="O1817"/>
  <c r="O1818"/>
  <c r="O1819"/>
  <c r="O1820"/>
  <c r="O1821"/>
  <c r="O1822"/>
  <c r="O1823"/>
  <c r="O1824"/>
  <c r="O1825"/>
  <c r="O1826"/>
  <c r="O1827"/>
  <c r="O1828"/>
  <c r="O1829"/>
  <c r="O1830"/>
  <c r="O1831"/>
  <c r="O1832"/>
  <c r="O1833"/>
  <c r="O1834"/>
  <c r="O1835"/>
  <c r="O1836"/>
  <c r="O1837"/>
  <c r="O1838"/>
  <c r="O1839"/>
  <c r="O1840"/>
  <c r="O1841"/>
  <c r="O1842"/>
  <c r="O1843"/>
  <c r="O1844"/>
  <c r="O1845"/>
  <c r="O1846"/>
  <c r="O1847"/>
  <c r="O1848"/>
  <c r="O1849"/>
  <c r="O1850"/>
  <c r="O1851"/>
  <c r="O1852"/>
  <c r="O1853"/>
  <c r="O1854"/>
  <c r="O1855"/>
  <c r="O1856"/>
  <c r="O1857"/>
  <c r="O1858"/>
  <c r="O1859"/>
  <c r="O1860"/>
  <c r="O1861"/>
  <c r="O1862"/>
  <c r="O1863"/>
  <c r="O1864"/>
  <c r="O1865"/>
  <c r="O1866"/>
  <c r="O1867"/>
  <c r="O1868"/>
  <c r="O1869"/>
  <c r="O1870"/>
  <c r="O1871"/>
  <c r="O1872"/>
  <c r="O1873"/>
  <c r="O1874"/>
  <c r="O1875"/>
  <c r="O1876"/>
  <c r="O1877"/>
  <c r="O1878"/>
  <c r="O1879"/>
  <c r="O1880"/>
  <c r="O1881"/>
  <c r="O1882"/>
  <c r="O1883"/>
  <c r="O1884"/>
  <c r="O1885"/>
  <c r="O1886"/>
  <c r="O1887"/>
  <c r="O1888"/>
  <c r="O1889"/>
  <c r="O1890"/>
  <c r="O1891"/>
  <c r="O1892"/>
  <c r="O1893"/>
  <c r="O1894"/>
  <c r="O1895"/>
  <c r="O1896"/>
  <c r="O1897"/>
  <c r="O1898"/>
  <c r="O1899"/>
  <c r="O1900"/>
  <c r="O1901"/>
  <c r="O1902"/>
  <c r="O1903"/>
  <c r="O1904"/>
  <c r="O1905"/>
  <c r="O1906"/>
  <c r="O1907"/>
  <c r="O1908"/>
  <c r="O1909"/>
  <c r="O1910"/>
  <c r="O1911"/>
  <c r="O1912"/>
  <c r="O1913"/>
  <c r="B4" i="6"/>
  <c r="T86" i="5"/>
  <c r="T85"/>
  <c r="T84"/>
  <c r="T83"/>
  <c r="T82"/>
  <c r="T81"/>
  <c r="T80"/>
  <c r="T79"/>
  <c r="T69"/>
  <c r="T68"/>
  <c r="T67"/>
  <c r="T66"/>
  <c r="T65"/>
  <c r="T64"/>
  <c r="T63"/>
  <c r="T62"/>
  <c r="T61"/>
  <c r="T60"/>
  <c r="T59"/>
  <c r="T58"/>
  <c r="T56"/>
  <c r="T55"/>
  <c r="T54"/>
  <c r="T53"/>
  <c r="T52"/>
  <c r="T51"/>
  <c r="V51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V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V2"/>
  <c r="N44" i="3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Q50"/>
  <c r="U67"/>
  <c r="R67"/>
  <c r="P67"/>
  <c r="M67"/>
  <c r="P66"/>
  <c r="Q66"/>
  <c r="U66"/>
  <c r="R66"/>
  <c r="M66"/>
  <c r="P65"/>
  <c r="Q65"/>
  <c r="U65"/>
  <c r="R65"/>
  <c r="M65"/>
  <c r="P64"/>
  <c r="Q64"/>
  <c r="U64"/>
  <c r="R64"/>
  <c r="M64"/>
  <c r="P63"/>
  <c r="Q63"/>
  <c r="U63"/>
  <c r="R63"/>
  <c r="M63"/>
  <c r="P62"/>
  <c r="Q62"/>
  <c r="U62"/>
  <c r="R62"/>
  <c r="M62"/>
  <c r="P61"/>
  <c r="Q61"/>
  <c r="U61"/>
  <c r="R61"/>
  <c r="M61"/>
  <c r="P60"/>
  <c r="Q60"/>
  <c r="U60"/>
  <c r="R60"/>
  <c r="M60"/>
  <c r="P59"/>
  <c r="Q59"/>
  <c r="U59"/>
  <c r="R59"/>
  <c r="M59"/>
  <c r="P58"/>
  <c r="Q58"/>
  <c r="U58"/>
  <c r="R58"/>
  <c r="M58"/>
  <c r="P57"/>
  <c r="Q57"/>
  <c r="U57"/>
  <c r="R57"/>
  <c r="M57"/>
  <c r="P56"/>
  <c r="Q56"/>
  <c r="U56"/>
  <c r="R56"/>
  <c r="M56"/>
  <c r="P55"/>
  <c r="Q55"/>
  <c r="U55"/>
  <c r="R55"/>
  <c r="M55"/>
  <c r="P54"/>
  <c r="Q54"/>
  <c r="U54"/>
  <c r="R54"/>
  <c r="M54"/>
  <c r="P53"/>
  <c r="Q53"/>
  <c r="U53"/>
  <c r="R53"/>
  <c r="M53"/>
  <c r="P52"/>
  <c r="Q52"/>
  <c r="U52"/>
  <c r="R52"/>
  <c r="M52"/>
  <c r="P51"/>
  <c r="Q51"/>
  <c r="U51"/>
  <c r="R51"/>
  <c r="X22"/>
  <c r="AG22"/>
  <c r="AF20"/>
  <c r="AF21"/>
  <c r="AF22"/>
  <c r="AF23"/>
  <c r="AF24"/>
  <c r="AI22"/>
  <c r="AJ22"/>
  <c r="X20"/>
  <c r="AG20"/>
  <c r="AI20"/>
  <c r="AJ20"/>
  <c r="X21"/>
  <c r="AG21"/>
  <c r="AI21"/>
  <c r="AJ21"/>
  <c r="X23"/>
  <c r="AG23"/>
  <c r="AI23"/>
  <c r="AJ23"/>
  <c r="X24"/>
  <c r="AG24"/>
  <c r="AI24"/>
  <c r="AJ24"/>
  <c r="AF25"/>
  <c r="AJ25"/>
  <c r="AJ26"/>
  <c r="AJ27"/>
  <c r="AJ28"/>
  <c r="AJ29"/>
  <c r="AJ30"/>
  <c r="Y22"/>
  <c r="AA22"/>
  <c r="AB22"/>
  <c r="Y20"/>
  <c r="AA20"/>
  <c r="AB20"/>
  <c r="Y21"/>
  <c r="AA21"/>
  <c r="AB21"/>
  <c r="Y23"/>
  <c r="AA23"/>
  <c r="AB23"/>
  <c r="Y24"/>
  <c r="AA24"/>
  <c r="AB24"/>
  <c r="X25"/>
  <c r="AB25"/>
  <c r="AB26"/>
  <c r="AB27"/>
  <c r="AB28"/>
  <c r="AB29"/>
  <c r="AB30"/>
  <c r="AJ31"/>
  <c r="AJ35"/>
  <c r="F22"/>
  <c r="G22"/>
  <c r="F20"/>
  <c r="G20"/>
  <c r="F21"/>
  <c r="G21"/>
  <c r="F23"/>
  <c r="G23"/>
  <c r="F24"/>
  <c r="G24"/>
  <c r="G25"/>
  <c r="G26"/>
  <c r="G27"/>
  <c r="G28"/>
  <c r="G29"/>
  <c r="G30"/>
  <c r="G31"/>
  <c r="G35"/>
  <c r="G32"/>
  <c r="G34"/>
  <c r="I34"/>
  <c r="AH35"/>
  <c r="AB31"/>
  <c r="AB35"/>
  <c r="Z35"/>
  <c r="E35"/>
  <c r="AJ32"/>
  <c r="AJ34"/>
  <c r="AB32"/>
  <c r="AB34"/>
  <c r="AJ33"/>
  <c r="AB33"/>
  <c r="G33"/>
  <c r="AI29"/>
  <c r="AH29"/>
  <c r="AG29"/>
  <c r="AF29"/>
  <c r="AA29"/>
  <c r="Z29"/>
  <c r="Y29"/>
  <c r="X29"/>
  <c r="F29"/>
  <c r="E29"/>
  <c r="AI28"/>
  <c r="AH28"/>
  <c r="AG28"/>
  <c r="AF28"/>
  <c r="AA28"/>
  <c r="Z28"/>
  <c r="Y28"/>
  <c r="X28"/>
  <c r="F28"/>
  <c r="E28"/>
  <c r="AI27"/>
  <c r="AH27"/>
  <c r="AG27"/>
  <c r="AF27"/>
  <c r="AA27"/>
  <c r="Z27"/>
  <c r="Y27"/>
  <c r="X27"/>
  <c r="F27"/>
  <c r="E27"/>
  <c r="AI26"/>
  <c r="AH26"/>
  <c r="AG26"/>
  <c r="AF26"/>
  <c r="AA26"/>
  <c r="Z26"/>
  <c r="Y26"/>
  <c r="X26"/>
  <c r="F26"/>
  <c r="E26"/>
  <c r="AI25"/>
  <c r="AH25"/>
  <c r="AG25"/>
  <c r="AA25"/>
  <c r="Z25"/>
  <c r="Y25"/>
  <c r="F25"/>
  <c r="E25"/>
  <c r="AH24"/>
  <c r="Z24"/>
  <c r="E24"/>
  <c r="AH23"/>
  <c r="Z23"/>
  <c r="E23"/>
  <c r="AH22"/>
  <c r="Z22"/>
  <c r="E22"/>
  <c r="AH21"/>
  <c r="Z21"/>
  <c r="E21"/>
  <c r="AH20"/>
  <c r="Z20"/>
  <c r="E20"/>
  <c r="AH17"/>
  <c r="Z17"/>
  <c r="E17"/>
  <c r="AI16"/>
  <c r="D6"/>
  <c r="E6"/>
  <c r="C16"/>
  <c r="AF16"/>
  <c r="AA16"/>
  <c r="X16"/>
  <c r="AH14"/>
  <c r="Z14"/>
  <c r="E14"/>
  <c r="K12"/>
  <c r="G13"/>
  <c r="AG12"/>
  <c r="AH12"/>
  <c r="Y12"/>
  <c r="Z12"/>
  <c r="D11"/>
  <c r="G12"/>
  <c r="D12"/>
  <c r="E12"/>
  <c r="AG11"/>
  <c r="AH11"/>
  <c r="Y11"/>
  <c r="Z11"/>
  <c r="E11"/>
  <c r="AG10"/>
  <c r="AH10"/>
  <c r="Y10"/>
  <c r="Z10"/>
  <c r="D10"/>
  <c r="E10"/>
  <c r="AG9"/>
  <c r="AH9"/>
  <c r="Y9"/>
  <c r="Z9"/>
  <c r="D9"/>
  <c r="E9"/>
  <c r="AG8"/>
  <c r="AH8"/>
  <c r="Y8"/>
  <c r="Z8"/>
  <c r="D8"/>
  <c r="E8"/>
  <c r="AG7"/>
  <c r="AH7"/>
  <c r="Y7"/>
  <c r="Z7"/>
  <c r="D7"/>
  <c r="E7"/>
  <c r="AG6"/>
  <c r="AH6"/>
  <c r="Y6"/>
  <c r="Z6"/>
  <c r="O2792" i="4"/>
  <c r="O2791"/>
  <c r="O2790"/>
  <c r="O2789"/>
  <c r="AI2788"/>
  <c r="W2788"/>
  <c r="O2788"/>
  <c r="AI2787"/>
  <c r="W2787"/>
  <c r="O2787"/>
  <c r="AI2786"/>
  <c r="W2786"/>
  <c r="R2786"/>
  <c r="O2786"/>
  <c r="AI2785"/>
  <c r="W2785"/>
  <c r="R2785"/>
  <c r="O2785"/>
  <c r="AI2784"/>
  <c r="W2784"/>
  <c r="R2784"/>
  <c r="O2784"/>
  <c r="AI2783"/>
  <c r="W2783"/>
  <c r="R2783"/>
  <c r="O2783"/>
  <c r="AI2782"/>
  <c r="W2782"/>
  <c r="R2782"/>
  <c r="O2782"/>
  <c r="AI2781"/>
  <c r="W2781"/>
  <c r="R2781"/>
  <c r="O2781"/>
  <c r="AI2780"/>
  <c r="W2780"/>
  <c r="R2780"/>
  <c r="O2780"/>
  <c r="AI2779"/>
  <c r="W2779"/>
  <c r="R2779"/>
  <c r="O2779"/>
  <c r="AI2778"/>
  <c r="AH2778"/>
  <c r="W2778"/>
  <c r="R2778"/>
  <c r="O2778"/>
  <c r="AI2777"/>
  <c r="AH2777"/>
  <c r="W2777"/>
  <c r="R2777"/>
  <c r="O2777"/>
  <c r="AI2776"/>
  <c r="AH2776"/>
  <c r="W2776"/>
  <c r="R2776"/>
  <c r="O2776"/>
  <c r="AI2775"/>
  <c r="AH2775"/>
  <c r="W2775"/>
  <c r="R2775"/>
  <c r="O2775"/>
  <c r="AI2774"/>
  <c r="AH2774"/>
  <c r="W2774"/>
  <c r="R2774"/>
  <c r="O2774"/>
  <c r="AI2773"/>
  <c r="AH2773"/>
  <c r="W2773"/>
  <c r="R2773"/>
  <c r="O2773"/>
  <c r="AI2772"/>
  <c r="AH2772"/>
  <c r="W2772"/>
  <c r="R2772"/>
  <c r="O2772"/>
  <c r="AI2771"/>
  <c r="AH2771"/>
  <c r="W2771"/>
  <c r="R2771"/>
  <c r="O2771"/>
  <c r="AI2770"/>
  <c r="AH2770"/>
  <c r="W2770"/>
  <c r="R2770"/>
  <c r="O2770"/>
  <c r="AI2769"/>
  <c r="AH2769"/>
  <c r="W2769"/>
  <c r="R2769"/>
  <c r="O2769"/>
  <c r="AI2768"/>
  <c r="AH2768"/>
  <c r="W2768"/>
  <c r="R2768"/>
  <c r="O2768"/>
  <c r="AI2767"/>
  <c r="AH2767"/>
  <c r="W2767"/>
  <c r="R2767"/>
  <c r="O2767"/>
  <c r="AI2766"/>
  <c r="AH2766"/>
  <c r="W2766"/>
  <c r="R2766"/>
  <c r="O2766"/>
  <c r="AI2765"/>
  <c r="AH2765"/>
  <c r="W2765"/>
  <c r="R2765"/>
  <c r="O2765"/>
  <c r="AI2764"/>
  <c r="AH2764"/>
  <c r="W2764"/>
  <c r="R2764"/>
  <c r="O2764"/>
  <c r="AI2763"/>
  <c r="AH2763"/>
  <c r="W2763"/>
  <c r="R2763"/>
  <c r="O2763"/>
  <c r="AI2762"/>
  <c r="AH2762"/>
  <c r="W2762"/>
  <c r="R2762"/>
  <c r="O2762"/>
  <c r="AI2761"/>
  <c r="AH2761"/>
  <c r="W2761"/>
  <c r="R2761"/>
  <c r="O2761"/>
  <c r="AI2760"/>
  <c r="AH2760"/>
  <c r="W2760"/>
  <c r="R2760"/>
  <c r="O2760"/>
  <c r="AI2759"/>
  <c r="AH2759"/>
  <c r="W2759"/>
  <c r="R2759"/>
  <c r="O2759"/>
  <c r="AI2758"/>
  <c r="AH2758"/>
  <c r="W2758"/>
  <c r="R2758"/>
  <c r="O2758"/>
  <c r="AI2757"/>
  <c r="AH2757"/>
  <c r="W2757"/>
  <c r="R2757"/>
  <c r="O2757"/>
  <c r="AI2756"/>
  <c r="AH2756"/>
  <c r="W2756"/>
  <c r="R2756"/>
  <c r="O2756"/>
  <c r="AI2755"/>
  <c r="AH2755"/>
  <c r="W2755"/>
  <c r="R2755"/>
  <c r="O2755"/>
  <c r="AI2754"/>
  <c r="AH2754"/>
  <c r="W2754"/>
  <c r="R2754"/>
  <c r="O2754"/>
  <c r="AI2753"/>
  <c r="AH2753"/>
  <c r="W2753"/>
  <c r="R2753"/>
  <c r="O2753"/>
  <c r="AI2752"/>
  <c r="AH2752"/>
  <c r="W2752"/>
  <c r="R2752"/>
  <c r="O2752"/>
  <c r="AI2751"/>
  <c r="AH2751"/>
  <c r="W2751"/>
  <c r="R2751"/>
  <c r="O2751"/>
  <c r="AI2750"/>
  <c r="AH2750"/>
  <c r="W2750"/>
  <c r="R2750"/>
  <c r="O2750"/>
  <c r="AI2749"/>
  <c r="AH2749"/>
  <c r="W2749"/>
  <c r="R2749"/>
  <c r="O2749"/>
  <c r="AI2748"/>
  <c r="AH2748"/>
  <c r="W2748"/>
  <c r="R2748"/>
  <c r="O2748"/>
  <c r="AI2747"/>
  <c r="AH2747"/>
  <c r="W2747"/>
  <c r="R2747"/>
  <c r="O2747"/>
  <c r="AI2746"/>
  <c r="AH2746"/>
  <c r="W2746"/>
  <c r="R2746"/>
  <c r="O2746"/>
  <c r="AI2745"/>
  <c r="AH2745"/>
  <c r="W2745"/>
  <c r="R2745"/>
  <c r="O2745"/>
  <c r="AI2744"/>
  <c r="AH2744"/>
  <c r="W2744"/>
  <c r="R2744"/>
  <c r="O2744"/>
  <c r="AI2743"/>
  <c r="AH2743"/>
  <c r="W2743"/>
  <c r="R2743"/>
  <c r="O2743"/>
  <c r="AI2742"/>
  <c r="AH2742"/>
  <c r="W2742"/>
  <c r="R2742"/>
  <c r="O2742"/>
  <c r="AI2741"/>
  <c r="AH2741"/>
  <c r="W2741"/>
  <c r="R2741"/>
  <c r="O2741"/>
  <c r="AI2740"/>
  <c r="AH2740"/>
  <c r="W2740"/>
  <c r="R2740"/>
  <c r="O2740"/>
  <c r="AI2739"/>
  <c r="AH2739"/>
  <c r="W2739"/>
  <c r="R2739"/>
  <c r="O2739"/>
  <c r="AI2738"/>
  <c r="AH2738"/>
  <c r="W2738"/>
  <c r="R2738"/>
  <c r="O2738"/>
  <c r="AI2737"/>
  <c r="AH2737"/>
  <c r="W2737"/>
  <c r="R2737"/>
  <c r="O2737"/>
  <c r="AI2736"/>
  <c r="AH2736"/>
  <c r="W2736"/>
  <c r="R2736"/>
  <c r="O2736"/>
  <c r="AI2735"/>
  <c r="AH2735"/>
  <c r="W2735"/>
  <c r="R2735"/>
  <c r="O2735"/>
  <c r="AI2734"/>
  <c r="AH2734"/>
  <c r="W2734"/>
  <c r="R2734"/>
  <c r="O2734"/>
  <c r="AI2733"/>
  <c r="AH2733"/>
  <c r="W2733"/>
  <c r="R2733"/>
  <c r="O2733"/>
  <c r="AI2732"/>
  <c r="AH2732"/>
  <c r="W2732"/>
  <c r="R2732"/>
  <c r="O2732"/>
  <c r="AI2731"/>
  <c r="AH2731"/>
  <c r="W2731"/>
  <c r="R2731"/>
  <c r="O2731"/>
  <c r="AI2730"/>
  <c r="AH2730"/>
  <c r="W2730"/>
  <c r="R2730"/>
  <c r="O2730"/>
  <c r="AI2729"/>
  <c r="AH2729"/>
  <c r="W2729"/>
  <c r="R2729"/>
  <c r="O2729"/>
  <c r="AI2728"/>
  <c r="AH2728"/>
  <c r="W2728"/>
  <c r="R2728"/>
  <c r="O2728"/>
  <c r="AI2727"/>
  <c r="AH2727"/>
  <c r="W2727"/>
  <c r="R2727"/>
  <c r="O2727"/>
  <c r="AI2726"/>
  <c r="AH2726"/>
  <c r="W2726"/>
  <c r="R2726"/>
  <c r="O2726"/>
  <c r="AI2725"/>
  <c r="AH2725"/>
  <c r="W2725"/>
  <c r="R2725"/>
  <c r="O2725"/>
  <c r="AI2724"/>
  <c r="AH2724"/>
  <c r="W2724"/>
  <c r="R2724"/>
  <c r="O2724"/>
  <c r="AI2723"/>
  <c r="AH2723"/>
  <c r="W2723"/>
  <c r="R2723"/>
  <c r="O2723"/>
  <c r="AI2722"/>
  <c r="AH2722"/>
  <c r="W2722"/>
  <c r="R2722"/>
  <c r="O2722"/>
  <c r="AI2721"/>
  <c r="AH2721"/>
  <c r="W2721"/>
  <c r="R2721"/>
  <c r="O2721"/>
  <c r="AI2720"/>
  <c r="AH2720"/>
  <c r="W2720"/>
  <c r="R2720"/>
  <c r="O2720"/>
  <c r="AI2719"/>
  <c r="AH2719"/>
  <c r="W2719"/>
  <c r="R2719"/>
  <c r="O2719"/>
  <c r="AI2718"/>
  <c r="AH2718"/>
  <c r="W2718"/>
  <c r="R2718"/>
  <c r="O2718"/>
  <c r="AI2717"/>
  <c r="AH2717"/>
  <c r="W2717"/>
  <c r="R2717"/>
  <c r="O2717"/>
  <c r="AI2716"/>
  <c r="AH2716"/>
  <c r="W2716"/>
  <c r="R2716"/>
  <c r="O2716"/>
  <c r="AI2715"/>
  <c r="AH2715"/>
  <c r="W2715"/>
  <c r="R2715"/>
  <c r="O2715"/>
  <c r="AI2714"/>
  <c r="AH2714"/>
  <c r="W2714"/>
  <c r="R2714"/>
  <c r="O2714"/>
  <c r="AI2713"/>
  <c r="AH2713"/>
  <c r="W2713"/>
  <c r="R2713"/>
  <c r="O2713"/>
  <c r="AI2712"/>
  <c r="AH2712"/>
  <c r="W2712"/>
  <c r="R2712"/>
  <c r="O2712"/>
  <c r="AI2711"/>
  <c r="AH2711"/>
  <c r="W2711"/>
  <c r="R2711"/>
  <c r="O2711"/>
  <c r="AI2710"/>
  <c r="AH2710"/>
  <c r="W2710"/>
  <c r="R2710"/>
  <c r="O2710"/>
  <c r="AI2709"/>
  <c r="AH2709"/>
  <c r="W2709"/>
  <c r="R2709"/>
  <c r="O2709"/>
  <c r="AI2708"/>
  <c r="AH2708"/>
  <c r="W2708"/>
  <c r="R2708"/>
  <c r="O2708"/>
  <c r="AI2707"/>
  <c r="AH2707"/>
  <c r="W2707"/>
  <c r="R2707"/>
  <c r="O2707"/>
  <c r="AI2706"/>
  <c r="AH2706"/>
  <c r="W2706"/>
  <c r="R2706"/>
  <c r="O2706"/>
  <c r="AI2705"/>
  <c r="AH2705"/>
  <c r="W2705"/>
  <c r="R2705"/>
  <c r="O2705"/>
  <c r="AI2704"/>
  <c r="AH2704"/>
  <c r="W2704"/>
  <c r="R2704"/>
  <c r="O2704"/>
  <c r="AI2703"/>
  <c r="AH2703"/>
  <c r="W2703"/>
  <c r="R2703"/>
  <c r="O2703"/>
  <c r="AI2702"/>
  <c r="AH2702"/>
  <c r="W2702"/>
  <c r="R2702"/>
  <c r="O2702"/>
  <c r="AI2701"/>
  <c r="AH2701"/>
  <c r="W2701"/>
  <c r="R2701"/>
  <c r="O2701"/>
  <c r="AI2700"/>
  <c r="AH2700"/>
  <c r="W2700"/>
  <c r="R2700"/>
  <c r="O2700"/>
  <c r="AI2699"/>
  <c r="AH2699"/>
  <c r="W2699"/>
  <c r="R2699"/>
  <c r="O2699"/>
  <c r="AI2698"/>
  <c r="AH2698"/>
  <c r="W2698"/>
  <c r="R2698"/>
  <c r="O2698"/>
  <c r="AI2697"/>
  <c r="AH2697"/>
  <c r="W2697"/>
  <c r="R2697"/>
  <c r="O2697"/>
  <c r="AI2696"/>
  <c r="AH2696"/>
  <c r="W2696"/>
  <c r="R2696"/>
  <c r="O2696"/>
  <c r="AI2695"/>
  <c r="AH2695"/>
  <c r="W2695"/>
  <c r="R2695"/>
  <c r="O2695"/>
  <c r="AI2694"/>
  <c r="AH2694"/>
  <c r="W2694"/>
  <c r="R2694"/>
  <c r="O2694"/>
  <c r="AI2693"/>
  <c r="AH2693"/>
  <c r="W2693"/>
  <c r="R2693"/>
  <c r="O2693"/>
  <c r="AI2692"/>
  <c r="AH2692"/>
  <c r="W2692"/>
  <c r="R2692"/>
  <c r="O2692"/>
  <c r="AI2691"/>
  <c r="AH2691"/>
  <c r="W2691"/>
  <c r="R2691"/>
  <c r="O2691"/>
  <c r="AI2690"/>
  <c r="AH2690"/>
  <c r="W2690"/>
  <c r="R2690"/>
  <c r="O2690"/>
  <c r="AI2689"/>
  <c r="AH2689"/>
  <c r="W2689"/>
  <c r="R2689"/>
  <c r="O2689"/>
  <c r="AI2688"/>
  <c r="AH2688"/>
  <c r="W2688"/>
  <c r="R2688"/>
  <c r="O2688"/>
  <c r="AI2687"/>
  <c r="AH2687"/>
  <c r="W2687"/>
  <c r="R2687"/>
  <c r="O2687"/>
  <c r="AI2686"/>
  <c r="AH2686"/>
  <c r="W2686"/>
  <c r="R2686"/>
  <c r="O2686"/>
  <c r="AI2685"/>
  <c r="AH2685"/>
  <c r="W2685"/>
  <c r="R2685"/>
  <c r="O2685"/>
  <c r="AI2684"/>
  <c r="AH2684"/>
  <c r="W2684"/>
  <c r="R2684"/>
  <c r="O2684"/>
  <c r="AI2683"/>
  <c r="AH2683"/>
  <c r="W2683"/>
  <c r="R2683"/>
  <c r="O2683"/>
  <c r="AI2682"/>
  <c r="AH2682"/>
  <c r="W2682"/>
  <c r="R2682"/>
  <c r="O2682"/>
  <c r="AI2681"/>
  <c r="AH2681"/>
  <c r="W2681"/>
  <c r="R2681"/>
  <c r="O2681"/>
  <c r="AI2680"/>
  <c r="AH2680"/>
  <c r="W2680"/>
  <c r="R2680"/>
  <c r="O2680"/>
  <c r="AI2679"/>
  <c r="AH2679"/>
  <c r="W2679"/>
  <c r="R2679"/>
  <c r="O2679"/>
  <c r="AI2678"/>
  <c r="AH2678"/>
  <c r="W2678"/>
  <c r="R2678"/>
  <c r="O2678"/>
  <c r="AI2677"/>
  <c r="AH2677"/>
  <c r="W2677"/>
  <c r="R2677"/>
  <c r="O2677"/>
  <c r="AI2676"/>
  <c r="AH2676"/>
  <c r="W2676"/>
  <c r="R2676"/>
  <c r="O2676"/>
  <c r="AI2675"/>
  <c r="AH2675"/>
  <c r="W2675"/>
  <c r="R2675"/>
  <c r="O2675"/>
  <c r="AI2674"/>
  <c r="AH2674"/>
  <c r="W2674"/>
  <c r="R2674"/>
  <c r="O2674"/>
  <c r="AI2673"/>
  <c r="AH2673"/>
  <c r="W2673"/>
  <c r="R2673"/>
  <c r="O2673"/>
  <c r="AI2672"/>
  <c r="AH2672"/>
  <c r="W2672"/>
  <c r="R2672"/>
  <c r="O2672"/>
  <c r="AI2671"/>
  <c r="AH2671"/>
  <c r="W2671"/>
  <c r="R2671"/>
  <c r="O2671"/>
  <c r="AI2670"/>
  <c r="AH2670"/>
  <c r="W2670"/>
  <c r="R2670"/>
  <c r="O2670"/>
  <c r="AI2669"/>
  <c r="AH2669"/>
  <c r="W2669"/>
  <c r="R2669"/>
  <c r="O2669"/>
  <c r="AI2668"/>
  <c r="AH2668"/>
  <c r="W2668"/>
  <c r="R2668"/>
  <c r="O2668"/>
  <c r="AI2667"/>
  <c r="AH2667"/>
  <c r="W2667"/>
  <c r="R2667"/>
  <c r="O2667"/>
  <c r="AI2666"/>
  <c r="AH2666"/>
  <c r="W2666"/>
  <c r="R2666"/>
  <c r="O2666"/>
  <c r="AI2665"/>
  <c r="AH2665"/>
  <c r="W2665"/>
  <c r="R2665"/>
  <c r="O2665"/>
  <c r="AI2664"/>
  <c r="AH2664"/>
  <c r="W2664"/>
  <c r="R2664"/>
  <c r="O2664"/>
  <c r="AI2663"/>
  <c r="AH2663"/>
  <c r="W2663"/>
  <c r="R2663"/>
  <c r="O2663"/>
  <c r="AI2662"/>
  <c r="AH2662"/>
  <c r="W2662"/>
  <c r="R2662"/>
  <c r="O2662"/>
  <c r="AI2661"/>
  <c r="AH2661"/>
  <c r="W2661"/>
  <c r="R2661"/>
  <c r="O2661"/>
  <c r="AI2660"/>
  <c r="AH2660"/>
  <c r="W2660"/>
  <c r="R2660"/>
  <c r="O2660"/>
  <c r="AI2659"/>
  <c r="AH2659"/>
  <c r="W2659"/>
  <c r="R2659"/>
  <c r="O2659"/>
  <c r="AI2658"/>
  <c r="AH2658"/>
  <c r="W2658"/>
  <c r="R2658"/>
  <c r="O2658"/>
  <c r="AI2657"/>
  <c r="AH2657"/>
  <c r="W2657"/>
  <c r="R2657"/>
  <c r="O2657"/>
  <c r="AI2656"/>
  <c r="AH2656"/>
  <c r="W2656"/>
  <c r="R2656"/>
  <c r="O2656"/>
  <c r="AI2655"/>
  <c r="AH2655"/>
  <c r="W2655"/>
  <c r="R2655"/>
  <c r="O2655"/>
  <c r="AI2654"/>
  <c r="AH2654"/>
  <c r="W2654"/>
  <c r="R2654"/>
  <c r="O2654"/>
  <c r="AI2653"/>
  <c r="AH2653"/>
  <c r="W2653"/>
  <c r="R2653"/>
  <c r="O2653"/>
  <c r="AI2652"/>
  <c r="AH2652"/>
  <c r="W2652"/>
  <c r="R2652"/>
  <c r="O2652"/>
  <c r="AI2651"/>
  <c r="AH2651"/>
  <c r="W2651"/>
  <c r="R2651"/>
  <c r="O2651"/>
  <c r="AI2650"/>
  <c r="AH2650"/>
  <c r="W2650"/>
  <c r="R2650"/>
  <c r="O2650"/>
  <c r="AI2649"/>
  <c r="AH2649"/>
  <c r="W2649"/>
  <c r="R2649"/>
  <c r="O2649"/>
  <c r="AI2648"/>
  <c r="AH2648"/>
  <c r="W2648"/>
  <c r="R2648"/>
  <c r="O2648"/>
  <c r="AI2647"/>
  <c r="AH2647"/>
  <c r="W2647"/>
  <c r="R2647"/>
  <c r="O2647"/>
  <c r="AI2646"/>
  <c r="AH2646"/>
  <c r="W2646"/>
  <c r="R2646"/>
  <c r="O2646"/>
  <c r="AI2645"/>
  <c r="AH2645"/>
  <c r="W2645"/>
  <c r="R2645"/>
  <c r="O2645"/>
  <c r="AI2644"/>
  <c r="AH2644"/>
  <c r="W2644"/>
  <c r="R2644"/>
  <c r="O2644"/>
  <c r="AI2643"/>
  <c r="AH2643"/>
  <c r="W2643"/>
  <c r="R2643"/>
  <c r="O2643"/>
  <c r="AI2642"/>
  <c r="AH2642"/>
  <c r="W2642"/>
  <c r="R2642"/>
  <c r="O2642"/>
  <c r="AI2641"/>
  <c r="AH2641"/>
  <c r="W2641"/>
  <c r="R2641"/>
  <c r="O2641"/>
  <c r="AI2640"/>
  <c r="AH2640"/>
  <c r="W2640"/>
  <c r="R2640"/>
  <c r="O2640"/>
  <c r="AI2639"/>
  <c r="AH2639"/>
  <c r="W2639"/>
  <c r="R2639"/>
  <c r="O2639"/>
  <c r="AI2638"/>
  <c r="AH2638"/>
  <c r="W2638"/>
  <c r="R2638"/>
  <c r="O2638"/>
  <c r="AI2637"/>
  <c r="AH2637"/>
  <c r="W2637"/>
  <c r="R2637"/>
  <c r="O2637"/>
  <c r="AI2636"/>
  <c r="AH2636"/>
  <c r="W2636"/>
  <c r="R2636"/>
  <c r="O2636"/>
  <c r="AI2635"/>
  <c r="AH2635"/>
  <c r="W2635"/>
  <c r="R2635"/>
  <c r="O2635"/>
  <c r="AI2634"/>
  <c r="AH2634"/>
  <c r="W2634"/>
  <c r="R2634"/>
  <c r="O2634"/>
  <c r="AI2633"/>
  <c r="AH2633"/>
  <c r="W2633"/>
  <c r="R2633"/>
  <c r="O2633"/>
  <c r="AI2632"/>
  <c r="AH2632"/>
  <c r="W2632"/>
  <c r="R2632"/>
  <c r="O2632"/>
  <c r="AI2631"/>
  <c r="AH2631"/>
  <c r="W2631"/>
  <c r="R2631"/>
  <c r="O2631"/>
  <c r="AI2630"/>
  <c r="AH2630"/>
  <c r="W2630"/>
  <c r="R2630"/>
  <c r="O2630"/>
  <c r="AI2629"/>
  <c r="AH2629"/>
  <c r="W2629"/>
  <c r="R2629"/>
  <c r="O2629"/>
  <c r="AI2628"/>
  <c r="AH2628"/>
  <c r="W2628"/>
  <c r="R2628"/>
  <c r="O2628"/>
  <c r="AI2627"/>
  <c r="AH2627"/>
  <c r="W2627"/>
  <c r="R2627"/>
  <c r="O2627"/>
  <c r="AI2626"/>
  <c r="AH2626"/>
  <c r="W2626"/>
  <c r="R2626"/>
  <c r="O2626"/>
  <c r="AI2625"/>
  <c r="AH2625"/>
  <c r="W2625"/>
  <c r="R2625"/>
  <c r="O2625"/>
  <c r="AI2624"/>
  <c r="AH2624"/>
  <c r="W2624"/>
  <c r="R2624"/>
  <c r="O2624"/>
  <c r="AI2623"/>
  <c r="AH2623"/>
  <c r="W2623"/>
  <c r="R2623"/>
  <c r="O2623"/>
  <c r="AI2622"/>
  <c r="AH2622"/>
  <c r="W2622"/>
  <c r="R2622"/>
  <c r="O2622"/>
  <c r="AI2621"/>
  <c r="AH2621"/>
  <c r="W2621"/>
  <c r="R2621"/>
  <c r="O2621"/>
  <c r="AI2620"/>
  <c r="AH2620"/>
  <c r="W2620"/>
  <c r="R2620"/>
  <c r="O2620"/>
  <c r="AI2619"/>
  <c r="AH2619"/>
  <c r="W2619"/>
  <c r="R2619"/>
  <c r="O2619"/>
  <c r="AI2618"/>
  <c r="AH2618"/>
  <c r="W2618"/>
  <c r="R2618"/>
  <c r="O2618"/>
  <c r="AI2617"/>
  <c r="AH2617"/>
  <c r="W2617"/>
  <c r="R2617"/>
  <c r="O2617"/>
  <c r="AI2616"/>
  <c r="AH2616"/>
  <c r="W2616"/>
  <c r="R2616"/>
  <c r="O2616"/>
  <c r="AI2615"/>
  <c r="AH2615"/>
  <c r="W2615"/>
  <c r="R2615"/>
  <c r="O2615"/>
  <c r="AI2614"/>
  <c r="AH2614"/>
  <c r="W2614"/>
  <c r="R2614"/>
  <c r="O2614"/>
  <c r="AI2613"/>
  <c r="AH2613"/>
  <c r="W2613"/>
  <c r="R2613"/>
  <c r="O2613"/>
  <c r="AI2612"/>
  <c r="AH2612"/>
  <c r="W2612"/>
  <c r="R2612"/>
  <c r="O2612"/>
  <c r="AI2611"/>
  <c r="AH2611"/>
  <c r="W2611"/>
  <c r="R2611"/>
  <c r="O2611"/>
  <c r="AI2610"/>
  <c r="AH2610"/>
  <c r="W2610"/>
  <c r="R2610"/>
  <c r="O2610"/>
  <c r="AI2609"/>
  <c r="AH2609"/>
  <c r="W2609"/>
  <c r="R2609"/>
  <c r="O2609"/>
  <c r="AI2608"/>
  <c r="AH2608"/>
  <c r="W2608"/>
  <c r="R2608"/>
  <c r="O2608"/>
  <c r="AI2607"/>
  <c r="AH2607"/>
  <c r="W2607"/>
  <c r="R2607"/>
  <c r="O2607"/>
  <c r="AI2606"/>
  <c r="AH2606"/>
  <c r="W2606"/>
  <c r="R2606"/>
  <c r="O2606"/>
  <c r="AI2605"/>
  <c r="AH2605"/>
  <c r="W2605"/>
  <c r="R2605"/>
  <c r="O2605"/>
  <c r="AI2604"/>
  <c r="AH2604"/>
  <c r="W2604"/>
  <c r="R2604"/>
  <c r="O2604"/>
  <c r="AI2603"/>
  <c r="AH2603"/>
  <c r="W2603"/>
  <c r="R2603"/>
  <c r="O2603"/>
  <c r="AI2602"/>
  <c r="AH2602"/>
  <c r="W2602"/>
  <c r="R2602"/>
  <c r="O2602"/>
  <c r="AI2601"/>
  <c r="AH2601"/>
  <c r="W2601"/>
  <c r="R2601"/>
  <c r="O2601"/>
  <c r="AI2600"/>
  <c r="AH2600"/>
  <c r="W2600"/>
  <c r="R2600"/>
  <c r="O2600"/>
  <c r="AI2599"/>
  <c r="AH2599"/>
  <c r="W2599"/>
  <c r="R2599"/>
  <c r="O2599"/>
  <c r="AI2598"/>
  <c r="AH2598"/>
  <c r="W2598"/>
  <c r="R2598"/>
  <c r="O2598"/>
  <c r="AI2597"/>
  <c r="AH2597"/>
  <c r="W2597"/>
  <c r="R2597"/>
  <c r="O2597"/>
  <c r="AI2596"/>
  <c r="AH2596"/>
  <c r="W2596"/>
  <c r="R2596"/>
  <c r="O2596"/>
  <c r="AI2595"/>
  <c r="AH2595"/>
  <c r="W2595"/>
  <c r="R2595"/>
  <c r="O2595"/>
  <c r="AI2594"/>
  <c r="AH2594"/>
  <c r="W2594"/>
  <c r="R2594"/>
  <c r="O2594"/>
  <c r="AI2593"/>
  <c r="AH2593"/>
  <c r="W2593"/>
  <c r="R2593"/>
  <c r="O2593"/>
  <c r="AI2592"/>
  <c r="AH2592"/>
  <c r="W2592"/>
  <c r="R2592"/>
  <c r="O2592"/>
  <c r="AI2591"/>
  <c r="AH2591"/>
  <c r="W2591"/>
  <c r="R2591"/>
  <c r="O2591"/>
  <c r="AI2590"/>
  <c r="AH2590"/>
  <c r="W2590"/>
  <c r="R2590"/>
  <c r="O2590"/>
  <c r="AI2589"/>
  <c r="AH2589"/>
  <c r="W2589"/>
  <c r="R2589"/>
  <c r="O2589"/>
  <c r="AI2588"/>
  <c r="AH2588"/>
  <c r="W2588"/>
  <c r="R2588"/>
  <c r="O2588"/>
  <c r="AI2587"/>
  <c r="AH2587"/>
  <c r="W2587"/>
  <c r="R2587"/>
  <c r="O2587"/>
  <c r="AI2586"/>
  <c r="AH2586"/>
  <c r="W2586"/>
  <c r="R2586"/>
  <c r="O2586"/>
  <c r="AI2585"/>
  <c r="AH2585"/>
  <c r="W2585"/>
  <c r="R2585"/>
  <c r="O2585"/>
  <c r="AI2584"/>
  <c r="AH2584"/>
  <c r="W2584"/>
  <c r="R2584"/>
  <c r="O2584"/>
  <c r="AI2583"/>
  <c r="AH2583"/>
  <c r="W2583"/>
  <c r="R2583"/>
  <c r="O2583"/>
  <c r="AI2582"/>
  <c r="AH2582"/>
  <c r="W2582"/>
  <c r="R2582"/>
  <c r="O2582"/>
  <c r="AI2581"/>
  <c r="AH2581"/>
  <c r="W2581"/>
  <c r="R2581"/>
  <c r="O2581"/>
  <c r="AI2580"/>
  <c r="AH2580"/>
  <c r="W2580"/>
  <c r="R2580"/>
  <c r="O2580"/>
  <c r="AI2579"/>
  <c r="AH2579"/>
  <c r="W2579"/>
  <c r="R2579"/>
  <c r="O2579"/>
  <c r="AI2578"/>
  <c r="AH2578"/>
  <c r="W2578"/>
  <c r="R2578"/>
  <c r="O2578"/>
  <c r="AI2577"/>
  <c r="AH2577"/>
  <c r="W2577"/>
  <c r="R2577"/>
  <c r="O2577"/>
  <c r="AI2576"/>
  <c r="AH2576"/>
  <c r="W2576"/>
  <c r="R2576"/>
  <c r="O2576"/>
  <c r="AI2575"/>
  <c r="AH2575"/>
  <c r="W2575"/>
  <c r="R2575"/>
  <c r="O2575"/>
  <c r="AI2574"/>
  <c r="AH2574"/>
  <c r="W2574"/>
  <c r="R2574"/>
  <c r="O2574"/>
  <c r="AI2573"/>
  <c r="AH2573"/>
  <c r="W2573"/>
  <c r="R2573"/>
  <c r="O2573"/>
  <c r="AI2572"/>
  <c r="AH2572"/>
  <c r="W2572"/>
  <c r="R2572"/>
  <c r="O2572"/>
  <c r="AI2571"/>
  <c r="AH2571"/>
  <c r="W2571"/>
  <c r="R2571"/>
  <c r="O2571"/>
  <c r="AI2570"/>
  <c r="AH2570"/>
  <c r="W2570"/>
  <c r="R2570"/>
  <c r="O2570"/>
  <c r="AI2569"/>
  <c r="AH2569"/>
  <c r="W2569"/>
  <c r="R2569"/>
  <c r="O2569"/>
  <c r="AI2568"/>
  <c r="AH2568"/>
  <c r="W2568"/>
  <c r="R2568"/>
  <c r="O2568"/>
  <c r="AI2567"/>
  <c r="AH2567"/>
  <c r="W2567"/>
  <c r="R2567"/>
  <c r="O2567"/>
  <c r="AI2566"/>
  <c r="AH2566"/>
  <c r="W2566"/>
  <c r="R2566"/>
  <c r="O2566"/>
  <c r="AI2565"/>
  <c r="AH2565"/>
  <c r="W2565"/>
  <c r="R2565"/>
  <c r="O2565"/>
  <c r="AI2564"/>
  <c r="AH2564"/>
  <c r="W2564"/>
  <c r="R2564"/>
  <c r="O2564"/>
  <c r="AI2563"/>
  <c r="AH2563"/>
  <c r="W2563"/>
  <c r="R2563"/>
  <c r="O2563"/>
  <c r="AI2562"/>
  <c r="AH2562"/>
  <c r="W2562"/>
  <c r="R2562"/>
  <c r="O2562"/>
  <c r="AI2561"/>
  <c r="AH2561"/>
  <c r="W2561"/>
  <c r="R2561"/>
  <c r="O2561"/>
  <c r="AI2560"/>
  <c r="AH2560"/>
  <c r="W2560"/>
  <c r="R2560"/>
  <c r="O2560"/>
  <c r="AI2559"/>
  <c r="AH2559"/>
  <c r="W2559"/>
  <c r="R2559"/>
  <c r="O2559"/>
  <c r="AI2558"/>
  <c r="AH2558"/>
  <c r="W2558"/>
  <c r="R2558"/>
  <c r="O2558"/>
  <c r="AI2557"/>
  <c r="AH2557"/>
  <c r="W2557"/>
  <c r="R2557"/>
  <c r="O2557"/>
  <c r="AI2556"/>
  <c r="AH2556"/>
  <c r="W2556"/>
  <c r="R2556"/>
  <c r="O2556"/>
  <c r="AI2555"/>
  <c r="AH2555"/>
  <c r="W2555"/>
  <c r="R2555"/>
  <c r="O2555"/>
  <c r="AI2554"/>
  <c r="AH2554"/>
  <c r="W2554"/>
  <c r="R2554"/>
  <c r="O2554"/>
  <c r="AI2553"/>
  <c r="AH2553"/>
  <c r="W2553"/>
  <c r="R2553"/>
  <c r="O2553"/>
  <c r="AI2552"/>
  <c r="AH2552"/>
  <c r="W2552"/>
  <c r="R2552"/>
  <c r="O2552"/>
  <c r="AI2551"/>
  <c r="AH2551"/>
  <c r="W2551"/>
  <c r="R2551"/>
  <c r="O2551"/>
  <c r="AI2550"/>
  <c r="AH2550"/>
  <c r="W2550"/>
  <c r="R2550"/>
  <c r="O2550"/>
  <c r="AI2549"/>
  <c r="AH2549"/>
  <c r="W2549"/>
  <c r="R2549"/>
  <c r="O2549"/>
  <c r="AI2548"/>
  <c r="AH2548"/>
  <c r="W2548"/>
  <c r="R2548"/>
  <c r="O2548"/>
  <c r="AI2547"/>
  <c r="AH2547"/>
  <c r="W2547"/>
  <c r="R2547"/>
  <c r="O2547"/>
  <c r="AI2546"/>
  <c r="AH2546"/>
  <c r="W2546"/>
  <c r="R2546"/>
  <c r="O2546"/>
  <c r="AI2545"/>
  <c r="AH2545"/>
  <c r="W2545"/>
  <c r="R2545"/>
  <c r="O2545"/>
  <c r="AI2544"/>
  <c r="AH2544"/>
  <c r="W2544"/>
  <c r="R2544"/>
  <c r="O2544"/>
  <c r="AI2543"/>
  <c r="AH2543"/>
  <c r="W2543"/>
  <c r="R2543"/>
  <c r="O2543"/>
  <c r="AI2542"/>
  <c r="AH2542"/>
  <c r="W2542"/>
  <c r="R2542"/>
  <c r="O2542"/>
  <c r="AI2541"/>
  <c r="AH2541"/>
  <c r="W2541"/>
  <c r="R2541"/>
  <c r="O2541"/>
  <c r="AI2540"/>
  <c r="AH2540"/>
  <c r="W2540"/>
  <c r="R2540"/>
  <c r="O2540"/>
  <c r="AI2539"/>
  <c r="AH2539"/>
  <c r="W2539"/>
  <c r="R2539"/>
  <c r="O2539"/>
  <c r="AI2538"/>
  <c r="AH2538"/>
  <c r="W2538"/>
  <c r="R2538"/>
  <c r="O2538"/>
  <c r="AI2537"/>
  <c r="AH2537"/>
  <c r="W2537"/>
  <c r="R2537"/>
  <c r="O2537"/>
  <c r="AI2536"/>
  <c r="AH2536"/>
  <c r="W2536"/>
  <c r="R2536"/>
  <c r="O2536"/>
  <c r="AI2535"/>
  <c r="AH2535"/>
  <c r="W2535"/>
  <c r="R2535"/>
  <c r="O2535"/>
  <c r="AI2534"/>
  <c r="AH2534"/>
  <c r="W2534"/>
  <c r="R2534"/>
  <c r="O2534"/>
  <c r="AI2533"/>
  <c r="AH2533"/>
  <c r="W2533"/>
  <c r="R2533"/>
  <c r="O2533"/>
  <c r="AI2532"/>
  <c r="AH2532"/>
  <c r="W2532"/>
  <c r="R2532"/>
  <c r="O2532"/>
  <c r="AI2531"/>
  <c r="AH2531"/>
  <c r="W2531"/>
  <c r="R2531"/>
  <c r="O2531"/>
  <c r="AI2530"/>
  <c r="AH2530"/>
  <c r="W2530"/>
  <c r="R2530"/>
  <c r="O2530"/>
  <c r="AI2529"/>
  <c r="AH2529"/>
  <c r="W2529"/>
  <c r="R2529"/>
  <c r="O2529"/>
  <c r="AI2528"/>
  <c r="AH2528"/>
  <c r="W2528"/>
  <c r="R2528"/>
  <c r="O2528"/>
  <c r="AI2527"/>
  <c r="AH2527"/>
  <c r="W2527"/>
  <c r="R2527"/>
  <c r="O2527"/>
  <c r="AI2526"/>
  <c r="AH2526"/>
  <c r="W2526"/>
  <c r="R2526"/>
  <c r="O2526"/>
  <c r="AI2525"/>
  <c r="AH2525"/>
  <c r="W2525"/>
  <c r="R2525"/>
  <c r="O2525"/>
  <c r="AI2524"/>
  <c r="AH2524"/>
  <c r="W2524"/>
  <c r="R2524"/>
  <c r="O2524"/>
  <c r="AI2523"/>
  <c r="AH2523"/>
  <c r="W2523"/>
  <c r="R2523"/>
  <c r="O2523"/>
  <c r="AI2522"/>
  <c r="AH2522"/>
  <c r="W2522"/>
  <c r="R2522"/>
  <c r="O2522"/>
  <c r="AI2521"/>
  <c r="AH2521"/>
  <c r="W2521"/>
  <c r="R2521"/>
  <c r="O2521"/>
  <c r="AI2520"/>
  <c r="AH2520"/>
  <c r="W2520"/>
  <c r="R2520"/>
  <c r="O2520"/>
  <c r="AI2519"/>
  <c r="AH2519"/>
  <c r="W2519"/>
  <c r="R2519"/>
  <c r="O2519"/>
  <c r="AI2518"/>
  <c r="AH2518"/>
  <c r="W2518"/>
  <c r="R2518"/>
  <c r="O2518"/>
  <c r="AI2517"/>
  <c r="AH2517"/>
  <c r="W2517"/>
  <c r="R2517"/>
  <c r="O2517"/>
  <c r="AI2516"/>
  <c r="AH2516"/>
  <c r="W2516"/>
  <c r="R2516"/>
  <c r="O2516"/>
  <c r="AI2515"/>
  <c r="AH2515"/>
  <c r="W2515"/>
  <c r="R2515"/>
  <c r="O2515"/>
  <c r="AI2514"/>
  <c r="AH2514"/>
  <c r="W2514"/>
  <c r="R2514"/>
  <c r="O2514"/>
  <c r="AI2513"/>
  <c r="AH2513"/>
  <c r="W2513"/>
  <c r="R2513"/>
  <c r="O2513"/>
  <c r="AI2512"/>
  <c r="AH2512"/>
  <c r="W2512"/>
  <c r="R2512"/>
  <c r="O2512"/>
  <c r="AI2511"/>
  <c r="AH2511"/>
  <c r="W2511"/>
  <c r="R2511"/>
  <c r="O2511"/>
  <c r="AI2510"/>
  <c r="AH2510"/>
  <c r="W2510"/>
  <c r="R2510"/>
  <c r="O2510"/>
  <c r="AI2509"/>
  <c r="AH2509"/>
  <c r="W2509"/>
  <c r="R2509"/>
  <c r="O2509"/>
  <c r="AI2508"/>
  <c r="AH2508"/>
  <c r="W2508"/>
  <c r="R2508"/>
  <c r="O2508"/>
  <c r="AI2507"/>
  <c r="AH2507"/>
  <c r="W2507"/>
  <c r="R2507"/>
  <c r="O2507"/>
  <c r="AI2506"/>
  <c r="AH2506"/>
  <c r="W2506"/>
  <c r="R2506"/>
  <c r="O2506"/>
  <c r="AI2505"/>
  <c r="AH2505"/>
  <c r="W2505"/>
  <c r="R2505"/>
  <c r="O2505"/>
  <c r="AI2504"/>
  <c r="AH2504"/>
  <c r="W2504"/>
  <c r="R2504"/>
  <c r="O2504"/>
  <c r="AI2503"/>
  <c r="AH2503"/>
  <c r="W2503"/>
  <c r="R2503"/>
  <c r="O2503"/>
  <c r="AI2502"/>
  <c r="AH2502"/>
  <c r="W2502"/>
  <c r="R2502"/>
  <c r="O2502"/>
  <c r="AI2501"/>
  <c r="AH2501"/>
  <c r="W2501"/>
  <c r="R2501"/>
  <c r="O2501"/>
  <c r="AI2500"/>
  <c r="AH2500"/>
  <c r="W2500"/>
  <c r="R2500"/>
  <c r="O2500"/>
  <c r="AI2499"/>
  <c r="AH2499"/>
  <c r="W2499"/>
  <c r="R2499"/>
  <c r="O2499"/>
  <c r="AI2498"/>
  <c r="AH2498"/>
  <c r="W2498"/>
  <c r="R2498"/>
  <c r="O2498"/>
  <c r="AI2497"/>
  <c r="AH2497"/>
  <c r="W2497"/>
  <c r="R2497"/>
  <c r="O2497"/>
  <c r="AI2496"/>
  <c r="AH2496"/>
  <c r="W2496"/>
  <c r="R2496"/>
  <c r="O2496"/>
  <c r="AI2495"/>
  <c r="AH2495"/>
  <c r="W2495"/>
  <c r="R2495"/>
  <c r="O2495"/>
  <c r="AI2494"/>
  <c r="AH2494"/>
  <c r="W2494"/>
  <c r="R2494"/>
  <c r="O2494"/>
  <c r="AI2493"/>
  <c r="AH2493"/>
  <c r="W2493"/>
  <c r="R2493"/>
  <c r="O2493"/>
  <c r="AI2492"/>
  <c r="AH2492"/>
  <c r="W2492"/>
  <c r="R2492"/>
  <c r="O2492"/>
  <c r="AI2491"/>
  <c r="AH2491"/>
  <c r="W2491"/>
  <c r="R2491"/>
  <c r="O2491"/>
  <c r="AI2490"/>
  <c r="AH2490"/>
  <c r="W2490"/>
  <c r="R2490"/>
  <c r="O2490"/>
  <c r="AI2489"/>
  <c r="AH2489"/>
  <c r="W2489"/>
  <c r="R2489"/>
  <c r="O2489"/>
  <c r="AI2488"/>
  <c r="AH2488"/>
  <c r="W2488"/>
  <c r="R2488"/>
  <c r="O2488"/>
  <c r="AI2487"/>
  <c r="AH2487"/>
  <c r="W2487"/>
  <c r="R2487"/>
  <c r="O2487"/>
  <c r="AI2486"/>
  <c r="AH2486"/>
  <c r="W2486"/>
  <c r="R2486"/>
  <c r="O2486"/>
  <c r="AI2485"/>
  <c r="AH2485"/>
  <c r="W2485"/>
  <c r="R2485"/>
  <c r="O2485"/>
  <c r="AI2484"/>
  <c r="AH2484"/>
  <c r="W2484"/>
  <c r="R2484"/>
  <c r="O2484"/>
  <c r="AI2483"/>
  <c r="AH2483"/>
  <c r="W2483"/>
  <c r="R2483"/>
  <c r="O2483"/>
  <c r="AI2482"/>
  <c r="AH2482"/>
  <c r="W2482"/>
  <c r="R2482"/>
  <c r="O2482"/>
  <c r="AI2481"/>
  <c r="AH2481"/>
  <c r="W2481"/>
  <c r="R2481"/>
  <c r="O2481"/>
  <c r="AI2480"/>
  <c r="AH2480"/>
  <c r="W2480"/>
  <c r="R2480"/>
  <c r="O2480"/>
  <c r="AI2479"/>
  <c r="AH2479"/>
  <c r="W2479"/>
  <c r="R2479"/>
  <c r="O2479"/>
  <c r="AI2478"/>
  <c r="AH2478"/>
  <c r="W2478"/>
  <c r="R2478"/>
  <c r="O2478"/>
  <c r="AI2477"/>
  <c r="AH2477"/>
  <c r="W2477"/>
  <c r="R2477"/>
  <c r="O2477"/>
  <c r="AI2476"/>
  <c r="AH2476"/>
  <c r="W2476"/>
  <c r="R2476"/>
  <c r="O2476"/>
  <c r="AI2475"/>
  <c r="AH2475"/>
  <c r="W2475"/>
  <c r="R2475"/>
  <c r="O2475"/>
  <c r="AI2474"/>
  <c r="AH2474"/>
  <c r="W2474"/>
  <c r="R2474"/>
  <c r="O2474"/>
  <c r="AI2473"/>
  <c r="AH2473"/>
  <c r="W2473"/>
  <c r="R2473"/>
  <c r="O2473"/>
  <c r="AI2472"/>
  <c r="AH2472"/>
  <c r="W2472"/>
  <c r="R2472"/>
  <c r="O2472"/>
  <c r="AI2471"/>
  <c r="AH2471"/>
  <c r="W2471"/>
  <c r="R2471"/>
  <c r="O2471"/>
  <c r="AI2470"/>
  <c r="AH2470"/>
  <c r="W2470"/>
  <c r="R2470"/>
  <c r="O2470"/>
  <c r="AI2469"/>
  <c r="AH2469"/>
  <c r="W2469"/>
  <c r="R2469"/>
  <c r="O2469"/>
  <c r="AI2468"/>
  <c r="AH2468"/>
  <c r="W2468"/>
  <c r="R2468"/>
  <c r="O2468"/>
  <c r="AI2467"/>
  <c r="AH2467"/>
  <c r="W2467"/>
  <c r="R2467"/>
  <c r="O2467"/>
  <c r="AI2466"/>
  <c r="AH2466"/>
  <c r="W2466"/>
  <c r="R2466"/>
  <c r="O2466"/>
  <c r="AI2465"/>
  <c r="AH2465"/>
  <c r="W2465"/>
  <c r="R2465"/>
  <c r="O2465"/>
  <c r="AI2464"/>
  <c r="AH2464"/>
  <c r="W2464"/>
  <c r="R2464"/>
  <c r="O2464"/>
  <c r="AI2463"/>
  <c r="AH2463"/>
  <c r="W2463"/>
  <c r="R2463"/>
  <c r="O2463"/>
  <c r="AI2462"/>
  <c r="AH2462"/>
  <c r="W2462"/>
  <c r="R2462"/>
  <c r="O2462"/>
  <c r="AI2461"/>
  <c r="AH2461"/>
  <c r="W2461"/>
  <c r="R2461"/>
  <c r="O2461"/>
  <c r="AI2460"/>
  <c r="AH2460"/>
  <c r="W2460"/>
  <c r="R2460"/>
  <c r="O2460"/>
  <c r="AI2459"/>
  <c r="AH2459"/>
  <c r="W2459"/>
  <c r="R2459"/>
  <c r="O2459"/>
  <c r="AI2458"/>
  <c r="AH2458"/>
  <c r="W2458"/>
  <c r="R2458"/>
  <c r="O2458"/>
  <c r="AI2457"/>
  <c r="AH2457"/>
  <c r="W2457"/>
  <c r="R2457"/>
  <c r="O2457"/>
  <c r="AI2456"/>
  <c r="AH2456"/>
  <c r="W2456"/>
  <c r="R2456"/>
  <c r="O2456"/>
  <c r="AI2455"/>
  <c r="AH2455"/>
  <c r="W2455"/>
  <c r="R2455"/>
  <c r="O2455"/>
  <c r="AI2454"/>
  <c r="AH2454"/>
  <c r="W2454"/>
  <c r="R2454"/>
  <c r="O2454"/>
  <c r="AI2453"/>
  <c r="AH2453"/>
  <c r="W2453"/>
  <c r="R2453"/>
  <c r="O2453"/>
  <c r="AI2452"/>
  <c r="AH2452"/>
  <c r="W2452"/>
  <c r="R2452"/>
  <c r="O2452"/>
  <c r="AI2451"/>
  <c r="AH2451"/>
  <c r="W2451"/>
  <c r="R2451"/>
  <c r="O2451"/>
  <c r="AI2450"/>
  <c r="AH2450"/>
  <c r="W2450"/>
  <c r="R2450"/>
  <c r="O2450"/>
  <c r="AI2449"/>
  <c r="AH2449"/>
  <c r="W2449"/>
  <c r="R2449"/>
  <c r="O2449"/>
  <c r="AI2448"/>
  <c r="AH2448"/>
  <c r="W2448"/>
  <c r="R2448"/>
  <c r="O2448"/>
  <c r="AI2447"/>
  <c r="AH2447"/>
  <c r="W2447"/>
  <c r="R2447"/>
  <c r="O2447"/>
  <c r="AI2446"/>
  <c r="AH2446"/>
  <c r="W2446"/>
  <c r="R2446"/>
  <c r="O2446"/>
  <c r="AI2445"/>
  <c r="AH2445"/>
  <c r="W2445"/>
  <c r="R2445"/>
  <c r="O2445"/>
  <c r="AI2444"/>
  <c r="AH2444"/>
  <c r="W2444"/>
  <c r="R2444"/>
  <c r="O2444"/>
  <c r="AI2443"/>
  <c r="AH2443"/>
  <c r="W2443"/>
  <c r="R2443"/>
  <c r="O2443"/>
  <c r="AI2442"/>
  <c r="AH2442"/>
  <c r="W2442"/>
  <c r="R2442"/>
  <c r="O2442"/>
  <c r="AI2441"/>
  <c r="AH2441"/>
  <c r="W2441"/>
  <c r="R2441"/>
  <c r="O2441"/>
  <c r="AI2440"/>
  <c r="AH2440"/>
  <c r="W2440"/>
  <c r="R2440"/>
  <c r="O2440"/>
  <c r="AI2439"/>
  <c r="AH2439"/>
  <c r="W2439"/>
  <c r="R2439"/>
  <c r="O2439"/>
  <c r="AI2438"/>
  <c r="AH2438"/>
  <c r="W2438"/>
  <c r="R2438"/>
  <c r="O2438"/>
  <c r="AI2437"/>
  <c r="AH2437"/>
  <c r="W2437"/>
  <c r="R2437"/>
  <c r="O2437"/>
  <c r="AI2436"/>
  <c r="AH2436"/>
  <c r="W2436"/>
  <c r="R2436"/>
  <c r="O2436"/>
  <c r="AI2435"/>
  <c r="AH2435"/>
  <c r="W2435"/>
  <c r="R2435"/>
  <c r="O2435"/>
  <c r="AI2434"/>
  <c r="AH2434"/>
  <c r="W2434"/>
  <c r="R2434"/>
  <c r="O2434"/>
  <c r="AI2433"/>
  <c r="AH2433"/>
  <c r="W2433"/>
  <c r="R2433"/>
  <c r="O2433"/>
  <c r="AI2432"/>
  <c r="AH2432"/>
  <c r="W2432"/>
  <c r="R2432"/>
  <c r="O2432"/>
  <c r="AI2431"/>
  <c r="AH2431"/>
  <c r="W2431"/>
  <c r="R2431"/>
  <c r="O2431"/>
  <c r="AI2430"/>
  <c r="AH2430"/>
  <c r="W2430"/>
  <c r="R2430"/>
  <c r="O2430"/>
  <c r="AI2429"/>
  <c r="AH2429"/>
  <c r="W2429"/>
  <c r="R2429"/>
  <c r="O2429"/>
  <c r="AI2428"/>
  <c r="AH2428"/>
  <c r="W2428"/>
  <c r="R2428"/>
  <c r="O2428"/>
  <c r="AI2427"/>
  <c r="AH2427"/>
  <c r="W2427"/>
  <c r="R2427"/>
  <c r="O2427"/>
  <c r="AI2426"/>
  <c r="AH2426"/>
  <c r="W2426"/>
  <c r="R2426"/>
  <c r="O2426"/>
  <c r="AI2425"/>
  <c r="AH2425"/>
  <c r="W2425"/>
  <c r="R2425"/>
  <c r="O2425"/>
  <c r="AI2424"/>
  <c r="AH2424"/>
  <c r="W2424"/>
  <c r="R2424"/>
  <c r="O2424"/>
  <c r="AI2423"/>
  <c r="AH2423"/>
  <c r="W2423"/>
  <c r="R2423"/>
  <c r="O2423"/>
  <c r="AI2422"/>
  <c r="AH2422"/>
  <c r="W2422"/>
  <c r="R2422"/>
  <c r="O2422"/>
  <c r="AI2421"/>
  <c r="AH2421"/>
  <c r="W2421"/>
  <c r="R2421"/>
  <c r="O2421"/>
  <c r="AI2420"/>
  <c r="AH2420"/>
  <c r="W2420"/>
  <c r="R2420"/>
  <c r="O2420"/>
  <c r="AI2419"/>
  <c r="AH2419"/>
  <c r="W2419"/>
  <c r="R2419"/>
  <c r="O2419"/>
  <c r="AI2418"/>
  <c r="AH2418"/>
  <c r="W2418"/>
  <c r="R2418"/>
  <c r="O2418"/>
  <c r="AI2417"/>
  <c r="AH2417"/>
  <c r="W2417"/>
  <c r="R2417"/>
  <c r="O2417"/>
  <c r="AI2416"/>
  <c r="AH2416"/>
  <c r="W2416"/>
  <c r="R2416"/>
  <c r="O2416"/>
  <c r="AI2415"/>
  <c r="AH2415"/>
  <c r="W2415"/>
  <c r="R2415"/>
  <c r="O2415"/>
  <c r="AI2414"/>
  <c r="AH2414"/>
  <c r="W2414"/>
  <c r="R2414"/>
  <c r="O2414"/>
  <c r="AI2413"/>
  <c r="AH2413"/>
  <c r="W2413"/>
  <c r="R2413"/>
  <c r="O2413"/>
  <c r="AI2412"/>
  <c r="AH2412"/>
  <c r="W2412"/>
  <c r="R2412"/>
  <c r="O2412"/>
  <c r="AI2411"/>
  <c r="AH2411"/>
  <c r="W2411"/>
  <c r="R2411"/>
  <c r="O2411"/>
  <c r="AI2410"/>
  <c r="AH2410"/>
  <c r="W2410"/>
  <c r="R2410"/>
  <c r="O2410"/>
  <c r="AI2409"/>
  <c r="AH2409"/>
  <c r="W2409"/>
  <c r="R2409"/>
  <c r="O2409"/>
  <c r="AI2408"/>
  <c r="AH2408"/>
  <c r="W2408"/>
  <c r="R2408"/>
  <c r="O2408"/>
  <c r="AI2407"/>
  <c r="AH2407"/>
  <c r="W2407"/>
  <c r="R2407"/>
  <c r="O2407"/>
  <c r="AI2406"/>
  <c r="AH2406"/>
  <c r="W2406"/>
  <c r="R2406"/>
  <c r="O2406"/>
  <c r="AI2405"/>
  <c r="AH2405"/>
  <c r="W2405"/>
  <c r="R2405"/>
  <c r="O2405"/>
  <c r="AI2404"/>
  <c r="AH2404"/>
  <c r="W2404"/>
  <c r="R2404"/>
  <c r="O2404"/>
  <c r="AI2403"/>
  <c r="AH2403"/>
  <c r="W2403"/>
  <c r="R2403"/>
  <c r="O2403"/>
  <c r="AI2402"/>
  <c r="AH2402"/>
  <c r="W2402"/>
  <c r="R2402"/>
  <c r="O2402"/>
  <c r="AI2401"/>
  <c r="AH2401"/>
  <c r="W2401"/>
  <c r="R2401"/>
  <c r="O2401"/>
  <c r="AI2400"/>
  <c r="AH2400"/>
  <c r="W2400"/>
  <c r="R2400"/>
  <c r="O2400"/>
  <c r="AI2399"/>
  <c r="AH2399"/>
  <c r="W2399"/>
  <c r="R2399"/>
  <c r="O2399"/>
  <c r="AI2398"/>
  <c r="AH2398"/>
  <c r="W2398"/>
  <c r="R2398"/>
  <c r="O2398"/>
  <c r="AI2397"/>
  <c r="AH2397"/>
  <c r="W2397"/>
  <c r="R2397"/>
  <c r="O2397"/>
  <c r="AI2396"/>
  <c r="AH2396"/>
  <c r="W2396"/>
  <c r="R2396"/>
  <c r="O2396"/>
  <c r="AI2395"/>
  <c r="AH2395"/>
  <c r="W2395"/>
  <c r="R2395"/>
  <c r="O2395"/>
  <c r="AI2394"/>
  <c r="AH2394"/>
  <c r="W2394"/>
  <c r="R2394"/>
  <c r="O2394"/>
  <c r="AI2393"/>
  <c r="AH2393"/>
  <c r="W2393"/>
  <c r="R2393"/>
  <c r="O2393"/>
  <c r="AI2392"/>
  <c r="AH2392"/>
  <c r="W2392"/>
  <c r="R2392"/>
  <c r="O2392"/>
  <c r="AI2391"/>
  <c r="AH2391"/>
  <c r="W2391"/>
  <c r="R2391"/>
  <c r="O2391"/>
  <c r="AI2390"/>
  <c r="AH2390"/>
  <c r="W2390"/>
  <c r="R2390"/>
  <c r="O2390"/>
  <c r="AI2389"/>
  <c r="AH2389"/>
  <c r="W2389"/>
  <c r="R2389"/>
  <c r="O2389"/>
  <c r="AI2388"/>
  <c r="AH2388"/>
  <c r="W2388"/>
  <c r="R2388"/>
  <c r="O2388"/>
  <c r="AI2387"/>
  <c r="AH2387"/>
  <c r="W2387"/>
  <c r="R2387"/>
  <c r="O2387"/>
  <c r="AI2386"/>
  <c r="AH2386"/>
  <c r="W2386"/>
  <c r="R2386"/>
  <c r="O2386"/>
  <c r="AI2385"/>
  <c r="AH2385"/>
  <c r="W2385"/>
  <c r="R2385"/>
  <c r="O2385"/>
  <c r="AI2384"/>
  <c r="AH2384"/>
  <c r="W2384"/>
  <c r="R2384"/>
  <c r="O2384"/>
  <c r="AI2383"/>
  <c r="AH2383"/>
  <c r="W2383"/>
  <c r="R2383"/>
  <c r="O2383"/>
  <c r="AI2382"/>
  <c r="AH2382"/>
  <c r="W2382"/>
  <c r="R2382"/>
  <c r="O2382"/>
  <c r="AI2381"/>
  <c r="AH2381"/>
  <c r="W2381"/>
  <c r="R2381"/>
  <c r="O2381"/>
  <c r="AI2380"/>
  <c r="AH2380"/>
  <c r="W2380"/>
  <c r="R2380"/>
  <c r="O2380"/>
  <c r="AI2379"/>
  <c r="AH2379"/>
  <c r="W2379"/>
  <c r="R2379"/>
  <c r="O2379"/>
  <c r="AI2378"/>
  <c r="AH2378"/>
  <c r="W2378"/>
  <c r="R2378"/>
  <c r="O2378"/>
  <c r="AI2377"/>
  <c r="AH2377"/>
  <c r="W2377"/>
  <c r="R2377"/>
  <c r="O2377"/>
  <c r="AI2376"/>
  <c r="AH2376"/>
  <c r="W2376"/>
  <c r="R2376"/>
  <c r="O2376"/>
  <c r="AI2375"/>
  <c r="AH2375"/>
  <c r="W2375"/>
  <c r="R2375"/>
  <c r="O2375"/>
  <c r="AI2374"/>
  <c r="AH2374"/>
  <c r="W2374"/>
  <c r="R2374"/>
  <c r="O2374"/>
  <c r="AI2373"/>
  <c r="AH2373"/>
  <c r="W2373"/>
  <c r="R2373"/>
  <c r="O2373"/>
  <c r="AI2372"/>
  <c r="AH2372"/>
  <c r="W2372"/>
  <c r="R2372"/>
  <c r="O2372"/>
  <c r="AI2371"/>
  <c r="AH2371"/>
  <c r="W2371"/>
  <c r="R2371"/>
  <c r="O2371"/>
  <c r="AI2370"/>
  <c r="AH2370"/>
  <c r="W2370"/>
  <c r="R2370"/>
  <c r="O2370"/>
  <c r="AI2369"/>
  <c r="AH2369"/>
  <c r="W2369"/>
  <c r="R2369"/>
  <c r="O2369"/>
  <c r="AI2368"/>
  <c r="AH2368"/>
  <c r="W2368"/>
  <c r="R2368"/>
  <c r="O2368"/>
  <c r="AI2367"/>
  <c r="AH2367"/>
  <c r="W2367"/>
  <c r="R2367"/>
  <c r="O2367"/>
  <c r="AI2366"/>
  <c r="AH2366"/>
  <c r="W2366"/>
  <c r="R2366"/>
  <c r="O2366"/>
  <c r="A2366"/>
  <c r="AI2365"/>
  <c r="AH2365"/>
  <c r="W2365"/>
  <c r="R2365"/>
  <c r="O2365"/>
  <c r="A2365"/>
  <c r="AI2364"/>
  <c r="AH2364"/>
  <c r="W2364"/>
  <c r="R2364"/>
  <c r="O2364"/>
  <c r="A2364"/>
  <c r="AI2363"/>
  <c r="AH2363"/>
  <c r="W2363"/>
  <c r="R2363"/>
  <c r="O2363"/>
  <c r="A2363"/>
  <c r="AI2362"/>
  <c r="AH2362"/>
  <c r="W2362"/>
  <c r="R2362"/>
  <c r="O2362"/>
  <c r="A2362"/>
  <c r="AI2361"/>
  <c r="AH2361"/>
  <c r="W2361"/>
  <c r="R2361"/>
  <c r="O2361"/>
  <c r="A2361"/>
  <c r="AI2360"/>
  <c r="AH2360"/>
  <c r="W2360"/>
  <c r="R2360"/>
  <c r="O2360"/>
  <c r="A2360"/>
  <c r="AI2359"/>
  <c r="AH2359"/>
  <c r="W2359"/>
  <c r="R2359"/>
  <c r="O2359"/>
  <c r="A2359"/>
  <c r="AI2358"/>
  <c r="AH2358"/>
  <c r="W2358"/>
  <c r="R2358"/>
  <c r="O2358"/>
  <c r="A2358"/>
  <c r="AI2357"/>
  <c r="AH2357"/>
  <c r="W2357"/>
  <c r="R2357"/>
  <c r="O2357"/>
  <c r="A2357"/>
  <c r="AI2356"/>
  <c r="AH2356"/>
  <c r="W2356"/>
  <c r="R2356"/>
  <c r="O2356"/>
  <c r="A2356"/>
  <c r="AI2355"/>
  <c r="AH2355"/>
  <c r="W2355"/>
  <c r="R2355"/>
  <c r="O2355"/>
  <c r="A2355"/>
  <c r="AI2354"/>
  <c r="AH2354"/>
  <c r="W2354"/>
  <c r="R2354"/>
  <c r="O2354"/>
  <c r="A2354"/>
  <c r="AI2353"/>
  <c r="AH2353"/>
  <c r="W2353"/>
  <c r="R2353"/>
  <c r="O2353"/>
  <c r="A2353"/>
  <c r="AI2352"/>
  <c r="AH2352"/>
  <c r="W2352"/>
  <c r="R2352"/>
  <c r="O2352"/>
  <c r="A2352"/>
  <c r="AI2351"/>
  <c r="AH2351"/>
  <c r="W2351"/>
  <c r="R2351"/>
  <c r="O2351"/>
  <c r="A2351"/>
  <c r="AI2350"/>
  <c r="AH2350"/>
  <c r="W2350"/>
  <c r="R2350"/>
  <c r="O2350"/>
  <c r="A2350"/>
  <c r="AI2349"/>
  <c r="AH2349"/>
  <c r="W2349"/>
  <c r="R2349"/>
  <c r="O2349"/>
  <c r="A2349"/>
  <c r="AI2348"/>
  <c r="AH2348"/>
  <c r="W2348"/>
  <c r="R2348"/>
  <c r="O2348"/>
  <c r="A2348"/>
  <c r="AI2347"/>
  <c r="AH2347"/>
  <c r="W2347"/>
  <c r="R2347"/>
  <c r="O2347"/>
  <c r="A2347"/>
  <c r="AI2346"/>
  <c r="AH2346"/>
  <c r="W2346"/>
  <c r="R2346"/>
  <c r="O2346"/>
  <c r="A2346"/>
  <c r="AI2345"/>
  <c r="AH2345"/>
  <c r="W2345"/>
  <c r="R2345"/>
  <c r="O2345"/>
  <c r="A2345"/>
  <c r="AI2344"/>
  <c r="AH2344"/>
  <c r="W2344"/>
  <c r="R2344"/>
  <c r="O2344"/>
  <c r="A2344"/>
  <c r="AI2343"/>
  <c r="AH2343"/>
  <c r="W2343"/>
  <c r="R2343"/>
  <c r="O2343"/>
  <c r="A2343"/>
  <c r="AI2342"/>
  <c r="AH2342"/>
  <c r="W2342"/>
  <c r="R2342"/>
  <c r="O2342"/>
  <c r="A2342"/>
  <c r="AI2341"/>
  <c r="AH2341"/>
  <c r="W2341"/>
  <c r="R2341"/>
  <c r="O2341"/>
  <c r="A2341"/>
  <c r="AI2340"/>
  <c r="AH2340"/>
  <c r="W2340"/>
  <c r="R2340"/>
  <c r="O2340"/>
  <c r="A2340"/>
  <c r="AI2339"/>
  <c r="AH2339"/>
  <c r="W2339"/>
  <c r="R2339"/>
  <c r="O2339"/>
  <c r="A2339"/>
  <c r="AI2338"/>
  <c r="AH2338"/>
  <c r="W2338"/>
  <c r="R2338"/>
  <c r="O2338"/>
  <c r="A2338"/>
  <c r="AI2337"/>
  <c r="AH2337"/>
  <c r="W2337"/>
  <c r="R2337"/>
  <c r="O2337"/>
  <c r="A2337"/>
  <c r="AI2336"/>
  <c r="AH2336"/>
  <c r="W2336"/>
  <c r="R2336"/>
  <c r="O2336"/>
  <c r="A2336"/>
  <c r="AI2335"/>
  <c r="AH2335"/>
  <c r="W2335"/>
  <c r="R2335"/>
  <c r="O2335"/>
  <c r="A2335"/>
  <c r="AI2334"/>
  <c r="AH2334"/>
  <c r="W2334"/>
  <c r="R2334"/>
  <c r="O2334"/>
  <c r="A2334"/>
  <c r="AI2333"/>
  <c r="AH2333"/>
  <c r="W2333"/>
  <c r="R2333"/>
  <c r="O2333"/>
  <c r="A2333"/>
  <c r="AI2332"/>
  <c r="AH2332"/>
  <c r="W2332"/>
  <c r="R2332"/>
  <c r="O2332"/>
  <c r="A2332"/>
  <c r="AI2331"/>
  <c r="AH2331"/>
  <c r="W2331"/>
  <c r="R2331"/>
  <c r="O2331"/>
  <c r="A2331"/>
  <c r="AI2330"/>
  <c r="AH2330"/>
  <c r="W2330"/>
  <c r="R2330"/>
  <c r="O2330"/>
  <c r="A2330"/>
  <c r="AI2329"/>
  <c r="AH2329"/>
  <c r="W2329"/>
  <c r="R2329"/>
  <c r="O2329"/>
  <c r="A2329"/>
  <c r="AI2328"/>
  <c r="AH2328"/>
  <c r="W2328"/>
  <c r="R2328"/>
  <c r="O2328"/>
  <c r="A2328"/>
  <c r="AI2327"/>
  <c r="AH2327"/>
  <c r="W2327"/>
  <c r="R2327"/>
  <c r="O2327"/>
  <c r="A2327"/>
  <c r="AI2326"/>
  <c r="AH2326"/>
  <c r="W2326"/>
  <c r="R2326"/>
  <c r="O2326"/>
  <c r="A2326"/>
  <c r="AI2325"/>
  <c r="AH2325"/>
  <c r="W2325"/>
  <c r="R2325"/>
  <c r="O2325"/>
  <c r="A2325"/>
  <c r="AI2324"/>
  <c r="AH2324"/>
  <c r="W2324"/>
  <c r="R2324"/>
  <c r="O2324"/>
  <c r="A2324"/>
  <c r="AI2323"/>
  <c r="AH2323"/>
  <c r="W2323"/>
  <c r="R2323"/>
  <c r="O2323"/>
  <c r="A2323"/>
  <c r="AI2322"/>
  <c r="AH2322"/>
  <c r="W2322"/>
  <c r="R2322"/>
  <c r="O2322"/>
  <c r="A2322"/>
  <c r="AI2321"/>
  <c r="AH2321"/>
  <c r="W2321"/>
  <c r="R2321"/>
  <c r="O2321"/>
  <c r="A2321"/>
  <c r="AI2320"/>
  <c r="AH2320"/>
  <c r="W2320"/>
  <c r="R2320"/>
  <c r="O2320"/>
  <c r="A2320"/>
  <c r="AI2319"/>
  <c r="AH2319"/>
  <c r="W2319"/>
  <c r="R2319"/>
  <c r="O2319"/>
  <c r="A2319"/>
  <c r="AI2318"/>
  <c r="AH2318"/>
  <c r="W2318"/>
  <c r="R2318"/>
  <c r="O2318"/>
  <c r="A2318"/>
  <c r="AI2317"/>
  <c r="AH2317"/>
  <c r="W2317"/>
  <c r="R2317"/>
  <c r="O2317"/>
  <c r="A2317"/>
  <c r="AI2316"/>
  <c r="AH2316"/>
  <c r="W2316"/>
  <c r="R2316"/>
  <c r="O2316"/>
  <c r="A2316"/>
  <c r="AI2315"/>
  <c r="AH2315"/>
  <c r="W2315"/>
  <c r="R2315"/>
  <c r="O2315"/>
  <c r="A2315"/>
  <c r="AI2314"/>
  <c r="AH2314"/>
  <c r="W2314"/>
  <c r="R2314"/>
  <c r="O2314"/>
  <c r="A2314"/>
  <c r="AI2313"/>
  <c r="AH2313"/>
  <c r="W2313"/>
  <c r="R2313"/>
  <c r="O2313"/>
  <c r="A2313"/>
  <c r="AI2312"/>
  <c r="AH2312"/>
  <c r="W2312"/>
  <c r="R2312"/>
  <c r="O2312"/>
  <c r="A2312"/>
  <c r="AI2311"/>
  <c r="AH2311"/>
  <c r="W2311"/>
  <c r="R2311"/>
  <c r="O2311"/>
  <c r="A2311"/>
  <c r="AI2310"/>
  <c r="AH2310"/>
  <c r="W2310"/>
  <c r="R2310"/>
  <c r="O2310"/>
  <c r="A2310"/>
  <c r="AI2309"/>
  <c r="AH2309"/>
  <c r="W2309"/>
  <c r="R2309"/>
  <c r="O2309"/>
  <c r="A2309"/>
  <c r="AI2308"/>
  <c r="AH2308"/>
  <c r="W2308"/>
  <c r="R2308"/>
  <c r="O2308"/>
  <c r="A2308"/>
  <c r="AI2307"/>
  <c r="AH2307"/>
  <c r="W2307"/>
  <c r="R2307"/>
  <c r="O2307"/>
  <c r="A2307"/>
  <c r="AI2306"/>
  <c r="AH2306"/>
  <c r="W2306"/>
  <c r="R2306"/>
  <c r="O2306"/>
  <c r="A2306"/>
  <c r="AI2305"/>
  <c r="AH2305"/>
  <c r="W2305"/>
  <c r="R2305"/>
  <c r="O2305"/>
  <c r="A2305"/>
  <c r="AI2304"/>
  <c r="AH2304"/>
  <c r="W2304"/>
  <c r="R2304"/>
  <c r="O2304"/>
  <c r="A2304"/>
  <c r="AI2303"/>
  <c r="AH2303"/>
  <c r="W2303"/>
  <c r="R2303"/>
  <c r="O2303"/>
  <c r="A2303"/>
  <c r="AI2302"/>
  <c r="AH2302"/>
  <c r="W2302"/>
  <c r="R2302"/>
  <c r="O2302"/>
  <c r="A2302"/>
  <c r="AI2301"/>
  <c r="AH2301"/>
  <c r="W2301"/>
  <c r="R2301"/>
  <c r="O2301"/>
  <c r="A2301"/>
  <c r="AI2300"/>
  <c r="AH2300"/>
  <c r="W2300"/>
  <c r="R2300"/>
  <c r="O2300"/>
  <c r="A2300"/>
  <c r="AI2299"/>
  <c r="AH2299"/>
  <c r="W2299"/>
  <c r="R2299"/>
  <c r="O2299"/>
  <c r="A2299"/>
  <c r="AI2298"/>
  <c r="AH2298"/>
  <c r="W2298"/>
  <c r="R2298"/>
  <c r="O2298"/>
  <c r="A2298"/>
  <c r="AI2297"/>
  <c r="AH2297"/>
  <c r="W2297"/>
  <c r="R2297"/>
  <c r="O2297"/>
  <c r="A2297"/>
  <c r="AI2296"/>
  <c r="AH2296"/>
  <c r="W2296"/>
  <c r="R2296"/>
  <c r="O2296"/>
  <c r="A2296"/>
  <c r="AI2295"/>
  <c r="AH2295"/>
  <c r="W2295"/>
  <c r="R2295"/>
  <c r="O2295"/>
  <c r="A2295"/>
  <c r="AI2294"/>
  <c r="AH2294"/>
  <c r="W2294"/>
  <c r="R2294"/>
  <c r="O2294"/>
  <c r="A2294"/>
  <c r="AI2293"/>
  <c r="AH2293"/>
  <c r="W2293"/>
  <c r="R2293"/>
  <c r="O2293"/>
  <c r="A2293"/>
  <c r="AI2292"/>
  <c r="AH2292"/>
  <c r="W2292"/>
  <c r="R2292"/>
  <c r="O2292"/>
  <c r="A2292"/>
  <c r="AI2291"/>
  <c r="AH2291"/>
  <c r="W2291"/>
  <c r="R2291"/>
  <c r="O2291"/>
  <c r="A2291"/>
  <c r="AI2290"/>
  <c r="AH2290"/>
  <c r="W2290"/>
  <c r="R2290"/>
  <c r="O2290"/>
  <c r="A2290"/>
  <c r="AI2289"/>
  <c r="AH2289"/>
  <c r="W2289"/>
  <c r="R2289"/>
  <c r="O2289"/>
  <c r="A2289"/>
  <c r="AI2288"/>
  <c r="AH2288"/>
  <c r="W2288"/>
  <c r="R2288"/>
  <c r="O2288"/>
  <c r="A2288"/>
  <c r="AI2287"/>
  <c r="AH2287"/>
  <c r="W2287"/>
  <c r="R2287"/>
  <c r="O2287"/>
  <c r="A2287"/>
  <c r="AI2286"/>
  <c r="AH2286"/>
  <c r="W2286"/>
  <c r="R2286"/>
  <c r="O2286"/>
  <c r="A2286"/>
  <c r="AI2285"/>
  <c r="AH2285"/>
  <c r="W2285"/>
  <c r="R2285"/>
  <c r="O2285"/>
  <c r="A2285"/>
  <c r="AI2284"/>
  <c r="AH2284"/>
  <c r="W2284"/>
  <c r="R2284"/>
  <c r="O2284"/>
  <c r="A2284"/>
  <c r="AI2283"/>
  <c r="AH2283"/>
  <c r="W2283"/>
  <c r="R2283"/>
  <c r="O2283"/>
  <c r="A2283"/>
  <c r="AI2282"/>
  <c r="AH2282"/>
  <c r="W2282"/>
  <c r="R2282"/>
  <c r="O2282"/>
  <c r="A2282"/>
  <c r="AI2281"/>
  <c r="AH2281"/>
  <c r="W2281"/>
  <c r="R2281"/>
  <c r="O2281"/>
  <c r="A2281"/>
  <c r="AI2280"/>
  <c r="AH2280"/>
  <c r="W2280"/>
  <c r="R2280"/>
  <c r="O2280"/>
  <c r="A2280"/>
  <c r="AI2279"/>
  <c r="AH2279"/>
  <c r="W2279"/>
  <c r="R2279"/>
  <c r="O2279"/>
  <c r="A2279"/>
  <c r="AI2278"/>
  <c r="AH2278"/>
  <c r="W2278"/>
  <c r="R2278"/>
  <c r="O2278"/>
  <c r="A2278"/>
  <c r="AI2277"/>
  <c r="AH2277"/>
  <c r="W2277"/>
  <c r="R2277"/>
  <c r="O2277"/>
  <c r="A2277"/>
  <c r="AI2276"/>
  <c r="AH2276"/>
  <c r="W2276"/>
  <c r="R2276"/>
  <c r="O2276"/>
  <c r="A2276"/>
  <c r="AI2275"/>
  <c r="AH2275"/>
  <c r="W2275"/>
  <c r="R2275"/>
  <c r="O2275"/>
  <c r="A2275"/>
  <c r="AI2274"/>
  <c r="AH2274"/>
  <c r="W2274"/>
  <c r="R2274"/>
  <c r="O2274"/>
  <c r="A2274"/>
  <c r="AI2273"/>
  <c r="AH2273"/>
  <c r="W2273"/>
  <c r="R2273"/>
  <c r="O2273"/>
  <c r="A2273"/>
  <c r="AI2272"/>
  <c r="AH2272"/>
  <c r="W2272"/>
  <c r="R2272"/>
  <c r="O2272"/>
  <c r="A2272"/>
  <c r="AI2271"/>
  <c r="AH2271"/>
  <c r="W2271"/>
  <c r="R2271"/>
  <c r="O2271"/>
  <c r="A2271"/>
  <c r="AI2270"/>
  <c r="AH2270"/>
  <c r="W2270"/>
  <c r="R2270"/>
  <c r="O2270"/>
  <c r="A2270"/>
  <c r="AI2269"/>
  <c r="AH2269"/>
  <c r="W2269"/>
  <c r="R2269"/>
  <c r="O2269"/>
  <c r="A2269"/>
  <c r="AI2268"/>
  <c r="AH2268"/>
  <c r="W2268"/>
  <c r="R2268"/>
  <c r="O2268"/>
  <c r="A2268"/>
  <c r="AI2267"/>
  <c r="AH2267"/>
  <c r="W2267"/>
  <c r="R2267"/>
  <c r="O2267"/>
  <c r="A2267"/>
  <c r="AI2266"/>
  <c r="AH2266"/>
  <c r="W2266"/>
  <c r="R2266"/>
  <c r="O2266"/>
  <c r="A2266"/>
  <c r="AI2265"/>
  <c r="AH2265"/>
  <c r="W2265"/>
  <c r="R2265"/>
  <c r="O2265"/>
  <c r="A2265"/>
  <c r="AI2264"/>
  <c r="AH2264"/>
  <c r="W2264"/>
  <c r="R2264"/>
  <c r="O2264"/>
  <c r="A2264"/>
  <c r="AI2263"/>
  <c r="AH2263"/>
  <c r="W2263"/>
  <c r="R2263"/>
  <c r="O2263"/>
  <c r="A2263"/>
  <c r="AI2262"/>
  <c r="AH2262"/>
  <c r="W2262"/>
  <c r="R2262"/>
  <c r="O2262"/>
  <c r="A2262"/>
  <c r="AI2261"/>
  <c r="AH2261"/>
  <c r="W2261"/>
  <c r="R2261"/>
  <c r="O2261"/>
  <c r="A2261"/>
  <c r="AI2260"/>
  <c r="AH2260"/>
  <c r="W2260"/>
  <c r="R2260"/>
  <c r="O2260"/>
  <c r="A2260"/>
  <c r="AI2259"/>
  <c r="AH2259"/>
  <c r="W2259"/>
  <c r="R2259"/>
  <c r="O2259"/>
  <c r="A2259"/>
  <c r="AI2258"/>
  <c r="AH2258"/>
  <c r="W2258"/>
  <c r="R2258"/>
  <c r="O2258"/>
  <c r="A2258"/>
  <c r="AI2257"/>
  <c r="AH2257"/>
  <c r="W2257"/>
  <c r="R2257"/>
  <c r="O2257"/>
  <c r="A2257"/>
  <c r="AI2256"/>
  <c r="AH2256"/>
  <c r="W2256"/>
  <c r="R2256"/>
  <c r="O2256"/>
  <c r="A2256"/>
  <c r="AI2255"/>
  <c r="AH2255"/>
  <c r="W2255"/>
  <c r="R2255"/>
  <c r="O2255"/>
  <c r="A2255"/>
  <c r="AI2254"/>
  <c r="AH2254"/>
  <c r="W2254"/>
  <c r="R2254"/>
  <c r="O2254"/>
  <c r="A2254"/>
  <c r="AI2253"/>
  <c r="AH2253"/>
  <c r="W2253"/>
  <c r="R2253"/>
  <c r="O2253"/>
  <c r="A2253"/>
  <c r="AI2252"/>
  <c r="AH2252"/>
  <c r="W2252"/>
  <c r="R2252"/>
  <c r="O2252"/>
  <c r="A2252"/>
  <c r="AI2251"/>
  <c r="AH2251"/>
  <c r="W2251"/>
  <c r="R2251"/>
  <c r="O2251"/>
  <c r="A2251"/>
  <c r="AI2250"/>
  <c r="AH2250"/>
  <c r="W2250"/>
  <c r="R2250"/>
  <c r="O2250"/>
  <c r="A2250"/>
  <c r="AI2249"/>
  <c r="AH2249"/>
  <c r="W2249"/>
  <c r="R2249"/>
  <c r="O2249"/>
  <c r="A2249"/>
  <c r="AI2248"/>
  <c r="AH2248"/>
  <c r="W2248"/>
  <c r="R2248"/>
  <c r="O2248"/>
  <c r="A2248"/>
  <c r="AI2247"/>
  <c r="AH2247"/>
  <c r="W2247"/>
  <c r="R2247"/>
  <c r="O2247"/>
  <c r="A2247"/>
  <c r="AI2246"/>
  <c r="AH2246"/>
  <c r="W2246"/>
  <c r="R2246"/>
  <c r="O2246"/>
  <c r="A2246"/>
  <c r="AI2245"/>
  <c r="AH2245"/>
  <c r="W2245"/>
  <c r="R2245"/>
  <c r="O2245"/>
  <c r="A2245"/>
  <c r="AI2244"/>
  <c r="AH2244"/>
  <c r="W2244"/>
  <c r="R2244"/>
  <c r="O2244"/>
  <c r="A2244"/>
  <c r="AI2243"/>
  <c r="AH2243"/>
  <c r="W2243"/>
  <c r="R2243"/>
  <c r="O2243"/>
  <c r="A2243"/>
  <c r="AI2242"/>
  <c r="AH2242"/>
  <c r="W2242"/>
  <c r="R2242"/>
  <c r="O2242"/>
  <c r="A2242"/>
  <c r="AI2241"/>
  <c r="AH2241"/>
  <c r="W2241"/>
  <c r="R2241"/>
  <c r="O2241"/>
  <c r="A2241"/>
  <c r="AI2240"/>
  <c r="AH2240"/>
  <c r="W2240"/>
  <c r="R2240"/>
  <c r="O2240"/>
  <c r="A2240"/>
  <c r="AI2239"/>
  <c r="AH2239"/>
  <c r="W2239"/>
  <c r="R2239"/>
  <c r="O2239"/>
  <c r="A2239"/>
  <c r="AI2238"/>
  <c r="AH2238"/>
  <c r="W2238"/>
  <c r="R2238"/>
  <c r="O2238"/>
  <c r="A2238"/>
  <c r="AI2237"/>
  <c r="AH2237"/>
  <c r="W2237"/>
  <c r="R2237"/>
  <c r="O2237"/>
  <c r="A2237"/>
  <c r="AI2236"/>
  <c r="AH2236"/>
  <c r="W2236"/>
  <c r="R2236"/>
  <c r="O2236"/>
  <c r="A2236"/>
  <c r="AI2235"/>
  <c r="AH2235"/>
  <c r="W2235"/>
  <c r="R2235"/>
  <c r="O2235"/>
  <c r="A2235"/>
  <c r="AI2234"/>
  <c r="AH2234"/>
  <c r="W2234"/>
  <c r="R2234"/>
  <c r="O2234"/>
  <c r="A2234"/>
  <c r="AI2233"/>
  <c r="AH2233"/>
  <c r="W2233"/>
  <c r="R2233"/>
  <c r="O2233"/>
  <c r="A2233"/>
  <c r="AI2232"/>
  <c r="AH2232"/>
  <c r="W2232"/>
  <c r="R2232"/>
  <c r="O2232"/>
  <c r="A2232"/>
  <c r="AI2231"/>
  <c r="AH2231"/>
  <c r="W2231"/>
  <c r="R2231"/>
  <c r="O2231"/>
  <c r="A2231"/>
  <c r="AI2230"/>
  <c r="AH2230"/>
  <c r="W2230"/>
  <c r="R2230"/>
  <c r="O2230"/>
  <c r="A2230"/>
  <c r="AI2229"/>
  <c r="AH2229"/>
  <c r="W2229"/>
  <c r="R2229"/>
  <c r="O2229"/>
  <c r="A2229"/>
  <c r="AI2228"/>
  <c r="AH2228"/>
  <c r="W2228"/>
  <c r="R2228"/>
  <c r="O2228"/>
  <c r="A2228"/>
  <c r="AI2227"/>
  <c r="AH2227"/>
  <c r="W2227"/>
  <c r="R2227"/>
  <c r="O2227"/>
  <c r="A2227"/>
  <c r="AI2226"/>
  <c r="AH2226"/>
  <c r="W2226"/>
  <c r="R2226"/>
  <c r="O2226"/>
  <c r="A2226"/>
  <c r="AI2225"/>
  <c r="AH2225"/>
  <c r="W2225"/>
  <c r="R2225"/>
  <c r="O2225"/>
  <c r="A2225"/>
  <c r="AI2224"/>
  <c r="AH2224"/>
  <c r="W2224"/>
  <c r="R2224"/>
  <c r="O2224"/>
  <c r="A2224"/>
  <c r="AI2223"/>
  <c r="AH2223"/>
  <c r="W2223"/>
  <c r="R2223"/>
  <c r="O2223"/>
  <c r="A2223"/>
  <c r="AI2222"/>
  <c r="AH2222"/>
  <c r="W2222"/>
  <c r="R2222"/>
  <c r="O2222"/>
  <c r="A2222"/>
  <c r="AI2221"/>
  <c r="AH2221"/>
  <c r="W2221"/>
  <c r="R2221"/>
  <c r="O2221"/>
  <c r="A2221"/>
  <c r="AI2220"/>
  <c r="AH2220"/>
  <c r="W2220"/>
  <c r="R2220"/>
  <c r="O2220"/>
  <c r="A2220"/>
  <c r="AI2219"/>
  <c r="AH2219"/>
  <c r="W2219"/>
  <c r="R2219"/>
  <c r="O2219"/>
  <c r="A2219"/>
  <c r="AI2218"/>
  <c r="AH2218"/>
  <c r="W2218"/>
  <c r="R2218"/>
  <c r="O2218"/>
  <c r="A2218"/>
  <c r="AI2217"/>
  <c r="AH2217"/>
  <c r="W2217"/>
  <c r="R2217"/>
  <c r="O2217"/>
  <c r="A2217"/>
  <c r="AI2216"/>
  <c r="AH2216"/>
  <c r="W2216"/>
  <c r="R2216"/>
  <c r="O2216"/>
  <c r="A2216"/>
  <c r="AI2215"/>
  <c r="AH2215"/>
  <c r="W2215"/>
  <c r="R2215"/>
  <c r="O2215"/>
  <c r="A2215"/>
  <c r="AI2214"/>
  <c r="AH2214"/>
  <c r="W2214"/>
  <c r="R2214"/>
  <c r="O2214"/>
  <c r="A2214"/>
  <c r="AI2213"/>
  <c r="AH2213"/>
  <c r="W2213"/>
  <c r="R2213"/>
  <c r="O2213"/>
  <c r="A2213"/>
  <c r="AI2212"/>
  <c r="AH2212"/>
  <c r="W2212"/>
  <c r="R2212"/>
  <c r="O2212"/>
  <c r="A2212"/>
  <c r="AI2211"/>
  <c r="AH2211"/>
  <c r="W2211"/>
  <c r="R2211"/>
  <c r="O2211"/>
  <c r="A2211"/>
  <c r="AI2210"/>
  <c r="AH2210"/>
  <c r="W2210"/>
  <c r="R2210"/>
  <c r="O2210"/>
  <c r="A2210"/>
  <c r="AI2209"/>
  <c r="AH2209"/>
  <c r="W2209"/>
  <c r="R2209"/>
  <c r="O2209"/>
  <c r="A2209"/>
  <c r="AI2208"/>
  <c r="AH2208"/>
  <c r="W2208"/>
  <c r="R2208"/>
  <c r="O2208"/>
  <c r="A2208"/>
  <c r="AI2207"/>
  <c r="AH2207"/>
  <c r="W2207"/>
  <c r="R2207"/>
  <c r="O2207"/>
  <c r="A2207"/>
  <c r="AI2206"/>
  <c r="AH2206"/>
  <c r="W2206"/>
  <c r="R2206"/>
  <c r="O2206"/>
  <c r="A2206"/>
  <c r="AI2205"/>
  <c r="AH2205"/>
  <c r="W2205"/>
  <c r="R2205"/>
  <c r="O2205"/>
  <c r="A2205"/>
  <c r="AI2204"/>
  <c r="AH2204"/>
  <c r="W2204"/>
  <c r="R2204"/>
  <c r="O2204"/>
  <c r="A2204"/>
  <c r="AI2203"/>
  <c r="AH2203"/>
  <c r="W2203"/>
  <c r="R2203"/>
  <c r="O2203"/>
  <c r="A2203"/>
  <c r="AI2202"/>
  <c r="AH2202"/>
  <c r="W2202"/>
  <c r="R2202"/>
  <c r="O2202"/>
  <c r="A2202"/>
  <c r="AI2201"/>
  <c r="AH2201"/>
  <c r="W2201"/>
  <c r="R2201"/>
  <c r="O2201"/>
  <c r="A2201"/>
  <c r="AI2200"/>
  <c r="AH2200"/>
  <c r="W2200"/>
  <c r="R2200"/>
  <c r="O2200"/>
  <c r="A2200"/>
  <c r="AI2199"/>
  <c r="AH2199"/>
  <c r="W2199"/>
  <c r="R2199"/>
  <c r="O2199"/>
  <c r="A2199"/>
  <c r="AI2198"/>
  <c r="AH2198"/>
  <c r="W2198"/>
  <c r="R2198"/>
  <c r="O2198"/>
  <c r="A2198"/>
  <c r="AI2197"/>
  <c r="AH2197"/>
  <c r="W2197"/>
  <c r="R2197"/>
  <c r="O2197"/>
  <c r="A2197"/>
  <c r="AI2196"/>
  <c r="AH2196"/>
  <c r="W2196"/>
  <c r="R2196"/>
  <c r="O2196"/>
  <c r="A2196"/>
  <c r="AI2195"/>
  <c r="AH2195"/>
  <c r="W2195"/>
  <c r="R2195"/>
  <c r="O2195"/>
  <c r="A2195"/>
  <c r="AI2194"/>
  <c r="AH2194"/>
  <c r="W2194"/>
  <c r="R2194"/>
  <c r="O2194"/>
  <c r="A2194"/>
  <c r="AI2193"/>
  <c r="AH2193"/>
  <c r="W2193"/>
  <c r="R2193"/>
  <c r="O2193"/>
  <c r="A2193"/>
  <c r="AI2192"/>
  <c r="AH2192"/>
  <c r="W2192"/>
  <c r="R2192"/>
  <c r="O2192"/>
  <c r="A2192"/>
  <c r="AI2191"/>
  <c r="AH2191"/>
  <c r="W2191"/>
  <c r="R2191"/>
  <c r="O2191"/>
  <c r="A2191"/>
  <c r="AI2190"/>
  <c r="AH2190"/>
  <c r="W2190"/>
  <c r="R2190"/>
  <c r="O2190"/>
  <c r="A2190"/>
  <c r="AI2189"/>
  <c r="AH2189"/>
  <c r="W2189"/>
  <c r="R2189"/>
  <c r="O2189"/>
  <c r="A2189"/>
  <c r="AI2188"/>
  <c r="AH2188"/>
  <c r="W2188"/>
  <c r="R2188"/>
  <c r="O2188"/>
  <c r="A2188"/>
  <c r="AI2187"/>
  <c r="AH2187"/>
  <c r="W2187"/>
  <c r="R2187"/>
  <c r="O2187"/>
  <c r="A2187"/>
  <c r="AI2186"/>
  <c r="AH2186"/>
  <c r="W2186"/>
  <c r="R2186"/>
  <c r="O2186"/>
  <c r="A2186"/>
  <c r="AI2185"/>
  <c r="AH2185"/>
  <c r="W2185"/>
  <c r="R2185"/>
  <c r="O2185"/>
  <c r="A2185"/>
  <c r="AI2184"/>
  <c r="AH2184"/>
  <c r="W2184"/>
  <c r="R2184"/>
  <c r="O2184"/>
  <c r="A2184"/>
  <c r="AI2183"/>
  <c r="AH2183"/>
  <c r="W2183"/>
  <c r="R2183"/>
  <c r="O2183"/>
  <c r="A2183"/>
  <c r="AI2182"/>
  <c r="AH2182"/>
  <c r="W2182"/>
  <c r="R2182"/>
  <c r="O2182"/>
  <c r="A2182"/>
  <c r="AI2181"/>
  <c r="AH2181"/>
  <c r="W2181"/>
  <c r="R2181"/>
  <c r="O2181"/>
  <c r="A2181"/>
  <c r="AI2180"/>
  <c r="AH2180"/>
  <c r="W2180"/>
  <c r="R2180"/>
  <c r="O2180"/>
  <c r="A2180"/>
  <c r="AI2179"/>
  <c r="AH2179"/>
  <c r="W2179"/>
  <c r="R2179"/>
  <c r="O2179"/>
  <c r="A2179"/>
  <c r="AI2178"/>
  <c r="AH2178"/>
  <c r="W2178"/>
  <c r="R2178"/>
  <c r="O2178"/>
  <c r="A2178"/>
  <c r="AI2177"/>
  <c r="AH2177"/>
  <c r="W2177"/>
  <c r="R2177"/>
  <c r="O2177"/>
  <c r="A2177"/>
  <c r="AI2176"/>
  <c r="AH2176"/>
  <c r="W2176"/>
  <c r="R2176"/>
  <c r="O2176"/>
  <c r="A2176"/>
  <c r="AI2175"/>
  <c r="AH2175"/>
  <c r="W2175"/>
  <c r="R2175"/>
  <c r="O2175"/>
  <c r="A2175"/>
  <c r="AI2174"/>
  <c r="AH2174"/>
  <c r="W2174"/>
  <c r="R2174"/>
  <c r="O2174"/>
  <c r="A2174"/>
  <c r="AI2173"/>
  <c r="AH2173"/>
  <c r="W2173"/>
  <c r="R2173"/>
  <c r="O2173"/>
  <c r="A2173"/>
  <c r="AI2172"/>
  <c r="AH2172"/>
  <c r="W2172"/>
  <c r="R2172"/>
  <c r="O2172"/>
  <c r="A2172"/>
  <c r="AI2171"/>
  <c r="AH2171"/>
  <c r="W2171"/>
  <c r="R2171"/>
  <c r="O2171"/>
  <c r="A2171"/>
  <c r="AI2170"/>
  <c r="AH2170"/>
  <c r="W2170"/>
  <c r="R2170"/>
  <c r="O2170"/>
  <c r="A2170"/>
  <c r="AI2169"/>
  <c r="AH2169"/>
  <c r="W2169"/>
  <c r="R2169"/>
  <c r="O2169"/>
  <c r="A2169"/>
  <c r="AI2168"/>
  <c r="AH2168"/>
  <c r="W2168"/>
  <c r="R2168"/>
  <c r="O2168"/>
  <c r="A2168"/>
  <c r="AI2167"/>
  <c r="AH2167"/>
  <c r="W2167"/>
  <c r="R2167"/>
  <c r="O2167"/>
  <c r="A2167"/>
  <c r="AI2166"/>
  <c r="AH2166"/>
  <c r="W2166"/>
  <c r="R2166"/>
  <c r="O2166"/>
  <c r="A2166"/>
  <c r="AI2165"/>
  <c r="AH2165"/>
  <c r="W2165"/>
  <c r="R2165"/>
  <c r="O2165"/>
  <c r="A2165"/>
  <c r="AI2164"/>
  <c r="AH2164"/>
  <c r="W2164"/>
  <c r="R2164"/>
  <c r="O2164"/>
  <c r="A2164"/>
  <c r="AI2163"/>
  <c r="AH2163"/>
  <c r="W2163"/>
  <c r="R2163"/>
  <c r="O2163"/>
  <c r="A2163"/>
  <c r="AI2162"/>
  <c r="AH2162"/>
  <c r="W2162"/>
  <c r="R2162"/>
  <c r="O2162"/>
  <c r="A2162"/>
  <c r="AI2161"/>
  <c r="AH2161"/>
  <c r="W2161"/>
  <c r="R2161"/>
  <c r="O2161"/>
  <c r="A2161"/>
  <c r="AI2160"/>
  <c r="AH2160"/>
  <c r="W2160"/>
  <c r="R2160"/>
  <c r="O2160"/>
  <c r="A2160"/>
  <c r="AI2159"/>
  <c r="AH2159"/>
  <c r="W2159"/>
  <c r="R2159"/>
  <c r="O2159"/>
  <c r="A2159"/>
  <c r="AI2158"/>
  <c r="AH2158"/>
  <c r="W2158"/>
  <c r="R2158"/>
  <c r="O2158"/>
  <c r="A2158"/>
  <c r="AI2157"/>
  <c r="AH2157"/>
  <c r="W2157"/>
  <c r="R2157"/>
  <c r="O2157"/>
  <c r="A2157"/>
  <c r="AI2156"/>
  <c r="AH2156"/>
  <c r="W2156"/>
  <c r="R2156"/>
  <c r="O2156"/>
  <c r="A2156"/>
  <c r="AI2155"/>
  <c r="AH2155"/>
  <c r="W2155"/>
  <c r="R2155"/>
  <c r="O2155"/>
  <c r="A2155"/>
  <c r="AI2154"/>
  <c r="AH2154"/>
  <c r="W2154"/>
  <c r="R2154"/>
  <c r="O2154"/>
  <c r="A2154"/>
  <c r="AI2153"/>
  <c r="AH2153"/>
  <c r="W2153"/>
  <c r="R2153"/>
  <c r="O2153"/>
  <c r="A2153"/>
  <c r="AI2152"/>
  <c r="AH2152"/>
  <c r="W2152"/>
  <c r="R2152"/>
  <c r="O2152"/>
  <c r="A2152"/>
  <c r="AI2151"/>
  <c r="AH2151"/>
  <c r="W2151"/>
  <c r="R2151"/>
  <c r="O2151"/>
  <c r="A2151"/>
  <c r="AI2150"/>
  <c r="AH2150"/>
  <c r="W2150"/>
  <c r="R2150"/>
  <c r="O2150"/>
  <c r="A2150"/>
  <c r="AI2149"/>
  <c r="AH2149"/>
  <c r="W2149"/>
  <c r="R2149"/>
  <c r="O2149"/>
  <c r="A2149"/>
  <c r="AI2148"/>
  <c r="AH2148"/>
  <c r="W2148"/>
  <c r="R2148"/>
  <c r="O2148"/>
  <c r="A2148"/>
  <c r="AI2147"/>
  <c r="AH2147"/>
  <c r="W2147"/>
  <c r="R2147"/>
  <c r="O2147"/>
  <c r="A2147"/>
  <c r="AI2146"/>
  <c r="AH2146"/>
  <c r="W2146"/>
  <c r="R2146"/>
  <c r="O2146"/>
  <c r="A2146"/>
  <c r="AI2145"/>
  <c r="AH2145"/>
  <c r="W2145"/>
  <c r="R2145"/>
  <c r="O2145"/>
  <c r="A2145"/>
  <c r="AI2144"/>
  <c r="AH2144"/>
  <c r="W2144"/>
  <c r="R2144"/>
  <c r="O2144"/>
  <c r="A2144"/>
  <c r="AI2143"/>
  <c r="AH2143"/>
  <c r="W2143"/>
  <c r="R2143"/>
  <c r="O2143"/>
  <c r="A2143"/>
  <c r="AI2142"/>
  <c r="AH2142"/>
  <c r="W2142"/>
  <c r="R2142"/>
  <c r="O2142"/>
  <c r="A2142"/>
  <c r="AI2141"/>
  <c r="AH2141"/>
  <c r="W2141"/>
  <c r="R2141"/>
  <c r="O2141"/>
  <c r="A2141"/>
  <c r="AI2140"/>
  <c r="AH2140"/>
  <c r="W2140"/>
  <c r="R2140"/>
  <c r="O2140"/>
  <c r="A2140"/>
  <c r="AI2139"/>
  <c r="AH2139"/>
  <c r="W2139"/>
  <c r="R2139"/>
  <c r="O2139"/>
  <c r="A2139"/>
  <c r="AI2138"/>
  <c r="AH2138"/>
  <c r="W2138"/>
  <c r="R2138"/>
  <c r="O2138"/>
  <c r="A2138"/>
  <c r="AI2137"/>
  <c r="AH2137"/>
  <c r="W2137"/>
  <c r="R2137"/>
  <c r="O2137"/>
  <c r="A2137"/>
  <c r="AI2136"/>
  <c r="AH2136"/>
  <c r="W2136"/>
  <c r="R2136"/>
  <c r="O2136"/>
  <c r="A2136"/>
  <c r="AI2135"/>
  <c r="AH2135"/>
  <c r="W2135"/>
  <c r="R2135"/>
  <c r="O2135"/>
  <c r="A2135"/>
  <c r="AI2134"/>
  <c r="AH2134"/>
  <c r="W2134"/>
  <c r="R2134"/>
  <c r="O2134"/>
  <c r="A2134"/>
  <c r="AI2133"/>
  <c r="AH2133"/>
  <c r="W2133"/>
  <c r="R2133"/>
  <c r="O2133"/>
  <c r="A2133"/>
  <c r="AI2132"/>
  <c r="AH2132"/>
  <c r="W2132"/>
  <c r="R2132"/>
  <c r="O2132"/>
  <c r="A2132"/>
  <c r="AI2131"/>
  <c r="AH2131"/>
  <c r="W2131"/>
  <c r="R2131"/>
  <c r="O2131"/>
  <c r="A2131"/>
  <c r="AI2130"/>
  <c r="AH2130"/>
  <c r="W2130"/>
  <c r="R2130"/>
  <c r="O2130"/>
  <c r="A2130"/>
  <c r="AI2129"/>
  <c r="AH2129"/>
  <c r="W2129"/>
  <c r="R2129"/>
  <c r="O2129"/>
  <c r="A2129"/>
  <c r="AI2128"/>
  <c r="AH2128"/>
  <c r="W2128"/>
  <c r="R2128"/>
  <c r="O2128"/>
  <c r="A2128"/>
  <c r="AI2127"/>
  <c r="AH2127"/>
  <c r="W2127"/>
  <c r="R2127"/>
  <c r="O2127"/>
  <c r="A2127"/>
  <c r="AI2126"/>
  <c r="AH2126"/>
  <c r="W2126"/>
  <c r="R2126"/>
  <c r="O2126"/>
  <c r="A2126"/>
  <c r="AI2125"/>
  <c r="AH2125"/>
  <c r="W2125"/>
  <c r="R2125"/>
  <c r="O2125"/>
  <c r="A2125"/>
  <c r="AI2124"/>
  <c r="AH2124"/>
  <c r="W2124"/>
  <c r="R2124"/>
  <c r="O2124"/>
  <c r="A2124"/>
  <c r="AI2123"/>
  <c r="AH2123"/>
  <c r="W2123"/>
  <c r="R2123"/>
  <c r="O2123"/>
  <c r="A2123"/>
  <c r="AI2122"/>
  <c r="AH2122"/>
  <c r="W2122"/>
  <c r="R2122"/>
  <c r="O2122"/>
  <c r="A2122"/>
  <c r="AI2121"/>
  <c r="AH2121"/>
  <c r="W2121"/>
  <c r="R2121"/>
  <c r="O2121"/>
  <c r="A2121"/>
  <c r="AI2120"/>
  <c r="AH2120"/>
  <c r="W2120"/>
  <c r="R2120"/>
  <c r="O2120"/>
  <c r="A2120"/>
  <c r="AI2119"/>
  <c r="AH2119"/>
  <c r="W2119"/>
  <c r="R2119"/>
  <c r="O2119"/>
  <c r="A2119"/>
  <c r="AI2118"/>
  <c r="AH2118"/>
  <c r="W2118"/>
  <c r="R2118"/>
  <c r="O2118"/>
  <c r="A2118"/>
  <c r="AI2117"/>
  <c r="AH2117"/>
  <c r="W2117"/>
  <c r="R2117"/>
  <c r="O2117"/>
  <c r="A2117"/>
  <c r="AI2116"/>
  <c r="AH2116"/>
  <c r="W2116"/>
  <c r="R2116"/>
  <c r="O2116"/>
  <c r="A2116"/>
  <c r="AI2115"/>
  <c r="AH2115"/>
  <c r="W2115"/>
  <c r="R2115"/>
  <c r="O2115"/>
  <c r="A2115"/>
  <c r="AI2114"/>
  <c r="AH2114"/>
  <c r="W2114"/>
  <c r="R2114"/>
  <c r="O2114"/>
  <c r="A2114"/>
  <c r="AI2113"/>
  <c r="AH2113"/>
  <c r="W2113"/>
  <c r="R2113"/>
  <c r="O2113"/>
  <c r="A2113"/>
  <c r="AI2112"/>
  <c r="AH2112"/>
  <c r="W2112"/>
  <c r="R2112"/>
  <c r="O2112"/>
  <c r="A2112"/>
  <c r="AI2111"/>
  <c r="AH2111"/>
  <c r="W2111"/>
  <c r="R2111"/>
  <c r="O2111"/>
  <c r="A2111"/>
  <c r="AI2110"/>
  <c r="AH2110"/>
  <c r="W2110"/>
  <c r="R2110"/>
  <c r="O2110"/>
  <c r="A2110"/>
  <c r="AI2109"/>
  <c r="AH2109"/>
  <c r="W2109"/>
  <c r="R2109"/>
  <c r="O2109"/>
  <c r="A2109"/>
  <c r="AI2108"/>
  <c r="AH2108"/>
  <c r="W2108"/>
  <c r="R2108"/>
  <c r="O2108"/>
  <c r="A2108"/>
  <c r="AI2107"/>
  <c r="AH2107"/>
  <c r="W2107"/>
  <c r="R2107"/>
  <c r="O2107"/>
  <c r="A2107"/>
  <c r="AI2106"/>
  <c r="AH2106"/>
  <c r="W2106"/>
  <c r="R2106"/>
  <c r="O2106"/>
  <c r="A2106"/>
  <c r="AI2105"/>
  <c r="AH2105"/>
  <c r="W2105"/>
  <c r="R2105"/>
  <c r="O2105"/>
  <c r="A2105"/>
  <c r="AI2104"/>
  <c r="AH2104"/>
  <c r="W2104"/>
  <c r="R2104"/>
  <c r="O2104"/>
  <c r="A2104"/>
  <c r="AI2103"/>
  <c r="AH2103"/>
  <c r="W2103"/>
  <c r="R2103"/>
  <c r="O2103"/>
  <c r="A2103"/>
  <c r="AI2102"/>
  <c r="AH2102"/>
  <c r="W2102"/>
  <c r="R2102"/>
  <c r="O2102"/>
  <c r="A2102"/>
  <c r="AI2101"/>
  <c r="AH2101"/>
  <c r="W2101"/>
  <c r="R2101"/>
  <c r="O2101"/>
  <c r="A2101"/>
  <c r="AI2100"/>
  <c r="AH2100"/>
  <c r="W2100"/>
  <c r="R2100"/>
  <c r="O2100"/>
  <c r="A2100"/>
  <c r="AI2099"/>
  <c r="AH2099"/>
  <c r="W2099"/>
  <c r="R2099"/>
  <c r="O2099"/>
  <c r="A2099"/>
  <c r="AI2098"/>
  <c r="AH2098"/>
  <c r="W2098"/>
  <c r="R2098"/>
  <c r="O2098"/>
  <c r="A2098"/>
  <c r="AI2097"/>
  <c r="AH2097"/>
  <c r="W2097"/>
  <c r="R2097"/>
  <c r="O2097"/>
  <c r="A2097"/>
  <c r="AI2096"/>
  <c r="AH2096"/>
  <c r="W2096"/>
  <c r="R2096"/>
  <c r="O2096"/>
  <c r="A2096"/>
  <c r="AI2095"/>
  <c r="AH2095"/>
  <c r="W2095"/>
  <c r="R2095"/>
  <c r="O2095"/>
  <c r="A2095"/>
  <c r="AI2094"/>
  <c r="AH2094"/>
  <c r="W2094"/>
  <c r="R2094"/>
  <c r="O2094"/>
  <c r="A2094"/>
  <c r="AI2093"/>
  <c r="AH2093"/>
  <c r="W2093"/>
  <c r="R2093"/>
  <c r="O2093"/>
  <c r="A2093"/>
  <c r="AI2092"/>
  <c r="AH2092"/>
  <c r="W2092"/>
  <c r="R2092"/>
  <c r="O2092"/>
  <c r="A2092"/>
  <c r="AI2091"/>
  <c r="AH2091"/>
  <c r="W2091"/>
  <c r="R2091"/>
  <c r="O2091"/>
  <c r="A2091"/>
  <c r="AI2090"/>
  <c r="AH2090"/>
  <c r="W2090"/>
  <c r="R2090"/>
  <c r="O2090"/>
  <c r="A2090"/>
  <c r="AI2089"/>
  <c r="AH2089"/>
  <c r="W2089"/>
  <c r="R2089"/>
  <c r="O2089"/>
  <c r="A2089"/>
  <c r="AI2088"/>
  <c r="AH2088"/>
  <c r="W2088"/>
  <c r="R2088"/>
  <c r="O2088"/>
  <c r="A2088"/>
  <c r="AI2087"/>
  <c r="AH2087"/>
  <c r="W2087"/>
  <c r="R2087"/>
  <c r="O2087"/>
  <c r="A2087"/>
  <c r="AI2086"/>
  <c r="AH2086"/>
  <c r="W2086"/>
  <c r="R2086"/>
  <c r="O2086"/>
  <c r="A2086"/>
  <c r="AI2085"/>
  <c r="AH2085"/>
  <c r="W2085"/>
  <c r="R2085"/>
  <c r="O2085"/>
  <c r="A2085"/>
  <c r="AI2084"/>
  <c r="AH2084"/>
  <c r="W2084"/>
  <c r="R2084"/>
  <c r="O2084"/>
  <c r="A2084"/>
  <c r="AI2083"/>
  <c r="AH2083"/>
  <c r="W2083"/>
  <c r="R2083"/>
  <c r="O2083"/>
  <c r="A2083"/>
  <c r="AI2082"/>
  <c r="AH2082"/>
  <c r="W2082"/>
  <c r="R2082"/>
  <c r="O2082"/>
  <c r="A2082"/>
  <c r="AI2081"/>
  <c r="AH2081"/>
  <c r="W2081"/>
  <c r="R2081"/>
  <c r="O2081"/>
  <c r="A2081"/>
  <c r="AI2080"/>
  <c r="AH2080"/>
  <c r="W2080"/>
  <c r="R2080"/>
  <c r="O2080"/>
  <c r="A2080"/>
  <c r="AI2079"/>
  <c r="AH2079"/>
  <c r="W2079"/>
  <c r="R2079"/>
  <c r="O2079"/>
  <c r="A2079"/>
  <c r="AI2078"/>
  <c r="AH2078"/>
  <c r="W2078"/>
  <c r="R2078"/>
  <c r="O2078"/>
  <c r="A2078"/>
  <c r="AI2077"/>
  <c r="AH2077"/>
  <c r="W2077"/>
  <c r="R2077"/>
  <c r="O2077"/>
  <c r="A2077"/>
  <c r="AI2076"/>
  <c r="AH2076"/>
  <c r="W2076"/>
  <c r="R2076"/>
  <c r="O2076"/>
  <c r="A2076"/>
  <c r="AI2075"/>
  <c r="AH2075"/>
  <c r="W2075"/>
  <c r="R2075"/>
  <c r="O2075"/>
  <c r="A2075"/>
  <c r="AI2074"/>
  <c r="AH2074"/>
  <c r="W2074"/>
  <c r="R2074"/>
  <c r="O2074"/>
  <c r="A2074"/>
  <c r="AI2073"/>
  <c r="AH2073"/>
  <c r="W2073"/>
  <c r="R2073"/>
  <c r="O2073"/>
  <c r="A2073"/>
  <c r="AI2072"/>
  <c r="AH2072"/>
  <c r="W2072"/>
  <c r="R2072"/>
  <c r="O2072"/>
  <c r="A2072"/>
  <c r="AI2071"/>
  <c r="AH2071"/>
  <c r="W2071"/>
  <c r="R2071"/>
  <c r="O2071"/>
  <c r="A2071"/>
  <c r="AI2070"/>
  <c r="AH2070"/>
  <c r="W2070"/>
  <c r="R2070"/>
  <c r="O2070"/>
  <c r="A2070"/>
  <c r="AI2069"/>
  <c r="AH2069"/>
  <c r="W2069"/>
  <c r="R2069"/>
  <c r="O2069"/>
  <c r="A2069"/>
  <c r="AI2068"/>
  <c r="AH2068"/>
  <c r="W2068"/>
  <c r="R2068"/>
  <c r="O2068"/>
  <c r="A2068"/>
  <c r="AI2067"/>
  <c r="AH2067"/>
  <c r="W2067"/>
  <c r="R2067"/>
  <c r="O2067"/>
  <c r="A2067"/>
  <c r="AI2066"/>
  <c r="AH2066"/>
  <c r="W2066"/>
  <c r="R2066"/>
  <c r="O2066"/>
  <c r="A2066"/>
  <c r="AI2065"/>
  <c r="AH2065"/>
  <c r="W2065"/>
  <c r="R2065"/>
  <c r="O2065"/>
  <c r="A2065"/>
  <c r="AI2064"/>
  <c r="AH2064"/>
  <c r="W2064"/>
  <c r="R2064"/>
  <c r="O2064"/>
  <c r="A2064"/>
  <c r="AI2063"/>
  <c r="AH2063"/>
  <c r="W2063"/>
  <c r="R2063"/>
  <c r="O2063"/>
  <c r="A2063"/>
  <c r="AI2062"/>
  <c r="AH2062"/>
  <c r="W2062"/>
  <c r="R2062"/>
  <c r="O2062"/>
  <c r="A2062"/>
  <c r="AI2061"/>
  <c r="AH2061"/>
  <c r="W2061"/>
  <c r="R2061"/>
  <c r="O2061"/>
  <c r="A2061"/>
  <c r="AI2060"/>
  <c r="AH2060"/>
  <c r="W2060"/>
  <c r="R2060"/>
  <c r="O2060"/>
  <c r="A2060"/>
  <c r="AI2059"/>
  <c r="AH2059"/>
  <c r="W2059"/>
  <c r="R2059"/>
  <c r="O2059"/>
  <c r="A2059"/>
  <c r="AI2058"/>
  <c r="AH2058"/>
  <c r="W2058"/>
  <c r="R2058"/>
  <c r="O2058"/>
  <c r="A2058"/>
  <c r="AI2057"/>
  <c r="AH2057"/>
  <c r="W2057"/>
  <c r="R2057"/>
  <c r="O2057"/>
  <c r="A2057"/>
  <c r="AI2056"/>
  <c r="AH2056"/>
  <c r="W2056"/>
  <c r="R2056"/>
  <c r="O2056"/>
  <c r="A2056"/>
  <c r="AI2055"/>
  <c r="AH2055"/>
  <c r="W2055"/>
  <c r="R2055"/>
  <c r="O2055"/>
  <c r="A2055"/>
  <c r="AI2054"/>
  <c r="AH2054"/>
  <c r="W2054"/>
  <c r="R2054"/>
  <c r="O2054"/>
  <c r="A2054"/>
  <c r="AI2053"/>
  <c r="AH2053"/>
  <c r="W2053"/>
  <c r="R2053"/>
  <c r="O2053"/>
  <c r="A2053"/>
  <c r="AI2052"/>
  <c r="AH2052"/>
  <c r="W2052"/>
  <c r="R2052"/>
  <c r="O2052"/>
  <c r="A2052"/>
  <c r="AI2051"/>
  <c r="AH2051"/>
  <c r="W2051"/>
  <c r="R2051"/>
  <c r="O2051"/>
  <c r="A2051"/>
  <c r="AI2050"/>
  <c r="AH2050"/>
  <c r="W2050"/>
  <c r="R2050"/>
  <c r="O2050"/>
  <c r="A2050"/>
  <c r="AI2049"/>
  <c r="AH2049"/>
  <c r="W2049"/>
  <c r="R2049"/>
  <c r="O2049"/>
  <c r="A2049"/>
  <c r="AI2048"/>
  <c r="AH2048"/>
  <c r="W2048"/>
  <c r="R2048"/>
  <c r="O2048"/>
  <c r="A2048"/>
  <c r="AI2047"/>
  <c r="AH2047"/>
  <c r="W2047"/>
  <c r="R2047"/>
  <c r="O2047"/>
  <c r="A2047"/>
  <c r="AI2046"/>
  <c r="AH2046"/>
  <c r="W2046"/>
  <c r="R2046"/>
  <c r="O2046"/>
  <c r="A2046"/>
  <c r="AI2045"/>
  <c r="AH2045"/>
  <c r="W2045"/>
  <c r="R2045"/>
  <c r="O2045"/>
  <c r="A2045"/>
  <c r="AI2044"/>
  <c r="AH2044"/>
  <c r="W2044"/>
  <c r="R2044"/>
  <c r="O2044"/>
  <c r="A2044"/>
  <c r="AI2043"/>
  <c r="AH2043"/>
  <c r="W2043"/>
  <c r="R2043"/>
  <c r="O2043"/>
  <c r="A2043"/>
  <c r="AI2042"/>
  <c r="AH2042"/>
  <c r="W2042"/>
  <c r="R2042"/>
  <c r="O2042"/>
  <c r="A2042"/>
  <c r="AI2041"/>
  <c r="AH2041"/>
  <c r="W2041"/>
  <c r="R2041"/>
  <c r="O2041"/>
  <c r="A2041"/>
  <c r="AI2040"/>
  <c r="AH2040"/>
  <c r="W2040"/>
  <c r="R2040"/>
  <c r="O2040"/>
  <c r="A2040"/>
  <c r="AI2039"/>
  <c r="AH2039"/>
  <c r="W2039"/>
  <c r="R2039"/>
  <c r="O2039"/>
  <c r="A2039"/>
  <c r="AI2038"/>
  <c r="AH2038"/>
  <c r="W2038"/>
  <c r="R2038"/>
  <c r="O2038"/>
  <c r="A2038"/>
  <c r="AI2037"/>
  <c r="AH2037"/>
  <c r="W2037"/>
  <c r="R2037"/>
  <c r="O2037"/>
  <c r="A2037"/>
  <c r="AI2036"/>
  <c r="AH2036"/>
  <c r="W2036"/>
  <c r="R2036"/>
  <c r="O2036"/>
  <c r="A2036"/>
  <c r="AI2035"/>
  <c r="AH2035"/>
  <c r="W2035"/>
  <c r="R2035"/>
  <c r="O2035"/>
  <c r="A2035"/>
  <c r="AI2034"/>
  <c r="AH2034"/>
  <c r="W2034"/>
  <c r="R2034"/>
  <c r="O2034"/>
  <c r="A2034"/>
  <c r="AI2033"/>
  <c r="AH2033"/>
  <c r="W2033"/>
  <c r="R2033"/>
  <c r="O2033"/>
  <c r="A2033"/>
  <c r="AI2032"/>
  <c r="AH2032"/>
  <c r="W2032"/>
  <c r="R2032"/>
  <c r="O2032"/>
  <c r="A2032"/>
  <c r="AI2031"/>
  <c r="AH2031"/>
  <c r="W2031"/>
  <c r="R2031"/>
  <c r="O2031"/>
  <c r="A2031"/>
  <c r="AI2030"/>
  <c r="AH2030"/>
  <c r="W2030"/>
  <c r="R2030"/>
  <c r="O2030"/>
  <c r="A2030"/>
  <c r="AI2029"/>
  <c r="AH2029"/>
  <c r="W2029"/>
  <c r="R2029"/>
  <c r="O2029"/>
  <c r="A2029"/>
  <c r="AI2028"/>
  <c r="AH2028"/>
  <c r="W2028"/>
  <c r="R2028"/>
  <c r="O2028"/>
  <c r="A2028"/>
  <c r="AI2027"/>
  <c r="AH2027"/>
  <c r="W2027"/>
  <c r="R2027"/>
  <c r="O2027"/>
  <c r="A2027"/>
  <c r="AI2026"/>
  <c r="AH2026"/>
  <c r="W2026"/>
  <c r="R2026"/>
  <c r="O2026"/>
  <c r="A2026"/>
  <c r="AI2025"/>
  <c r="AH2025"/>
  <c r="W2025"/>
  <c r="R2025"/>
  <c r="O2025"/>
  <c r="A2025"/>
  <c r="AI2024"/>
  <c r="AH2024"/>
  <c r="W2024"/>
  <c r="R2024"/>
  <c r="O2024"/>
  <c r="A2024"/>
  <c r="AI2023"/>
  <c r="AH2023"/>
  <c r="W2023"/>
  <c r="R2023"/>
  <c r="O2023"/>
  <c r="A2023"/>
  <c r="AI2022"/>
  <c r="AH2022"/>
  <c r="W2022"/>
  <c r="R2022"/>
  <c r="O2022"/>
  <c r="A2022"/>
  <c r="AI2021"/>
  <c r="AH2021"/>
  <c r="W2021"/>
  <c r="R2021"/>
  <c r="O2021"/>
  <c r="A2021"/>
  <c r="AI2020"/>
  <c r="AH2020"/>
  <c r="W2020"/>
  <c r="R2020"/>
  <c r="O2020"/>
  <c r="A2020"/>
  <c r="AI2019"/>
  <c r="AH2019"/>
  <c r="W2019"/>
  <c r="R2019"/>
  <c r="O2019"/>
  <c r="A2019"/>
  <c r="AI2018"/>
  <c r="AH2018"/>
  <c r="W2018"/>
  <c r="R2018"/>
  <c r="O2018"/>
  <c r="A2018"/>
  <c r="AI2017"/>
  <c r="AH2017"/>
  <c r="W2017"/>
  <c r="R2017"/>
  <c r="O2017"/>
  <c r="A2017"/>
  <c r="AI2016"/>
  <c r="AH2016"/>
  <c r="W2016"/>
  <c r="R2016"/>
  <c r="O2016"/>
  <c r="A2016"/>
  <c r="AI2015"/>
  <c r="AH2015"/>
  <c r="W2015"/>
  <c r="R2015"/>
  <c r="O2015"/>
  <c r="A2015"/>
  <c r="AI2014"/>
  <c r="AH2014"/>
  <c r="W2014"/>
  <c r="R2014"/>
  <c r="O2014"/>
  <c r="A2014"/>
  <c r="AI2013"/>
  <c r="AH2013"/>
  <c r="W2013"/>
  <c r="R2013"/>
  <c r="O2013"/>
  <c r="A2013"/>
  <c r="AI2012"/>
  <c r="AH2012"/>
  <c r="W2012"/>
  <c r="R2012"/>
  <c r="O2012"/>
  <c r="A2012"/>
  <c r="AI2011"/>
  <c r="AH2011"/>
  <c r="W2011"/>
  <c r="R2011"/>
  <c r="O2011"/>
  <c r="A2011"/>
  <c r="AI2010"/>
  <c r="AH2010"/>
  <c r="W2010"/>
  <c r="R2010"/>
  <c r="O2010"/>
  <c r="A2010"/>
  <c r="AI2009"/>
  <c r="AH2009"/>
  <c r="W2009"/>
  <c r="R2009"/>
  <c r="O2009"/>
  <c r="A2009"/>
  <c r="AI2008"/>
  <c r="AH2008"/>
  <c r="W2008"/>
  <c r="R2008"/>
  <c r="O2008"/>
  <c r="A2008"/>
  <c r="AI2007"/>
  <c r="AH2007"/>
  <c r="W2007"/>
  <c r="R2007"/>
  <c r="O2007"/>
  <c r="A2007"/>
  <c r="AI2006"/>
  <c r="AH2006"/>
  <c r="W2006"/>
  <c r="R2006"/>
  <c r="O2006"/>
  <c r="A2006"/>
  <c r="AI2005"/>
  <c r="AH2005"/>
  <c r="W2005"/>
  <c r="R2005"/>
  <c r="O2005"/>
  <c r="A2005"/>
  <c r="AI2004"/>
  <c r="AH2004"/>
  <c r="W2004"/>
  <c r="R2004"/>
  <c r="O2004"/>
  <c r="A2004"/>
  <c r="AI2003"/>
  <c r="AH2003"/>
  <c r="W2003"/>
  <c r="R2003"/>
  <c r="O2003"/>
  <c r="A2003"/>
  <c r="AI2002"/>
  <c r="AH2002"/>
  <c r="W2002"/>
  <c r="R2002"/>
  <c r="O2002"/>
  <c r="A2002"/>
  <c r="AI2001"/>
  <c r="AH2001"/>
  <c r="W2001"/>
  <c r="R2001"/>
  <c r="O2001"/>
  <c r="A2001"/>
  <c r="AI2000"/>
  <c r="AH2000"/>
  <c r="W2000"/>
  <c r="R2000"/>
  <c r="O2000"/>
  <c r="A2000"/>
  <c r="AI1999"/>
  <c r="AH1999"/>
  <c r="W1999"/>
  <c r="R1999"/>
  <c r="O1999"/>
  <c r="A1999"/>
  <c r="AI1998"/>
  <c r="AH1998"/>
  <c r="W1998"/>
  <c r="R1998"/>
  <c r="O1998"/>
  <c r="A1998"/>
  <c r="AI1997"/>
  <c r="AH1997"/>
  <c r="W1997"/>
  <c r="R1997"/>
  <c r="O1997"/>
  <c r="A1997"/>
  <c r="AI1996"/>
  <c r="AH1996"/>
  <c r="W1996"/>
  <c r="R1996"/>
  <c r="O1996"/>
  <c r="A1996"/>
  <c r="AI1995"/>
  <c r="AH1995"/>
  <c r="W1995"/>
  <c r="R1995"/>
  <c r="O1995"/>
  <c r="A1995"/>
  <c r="AI1994"/>
  <c r="AH1994"/>
  <c r="W1994"/>
  <c r="R1994"/>
  <c r="O1994"/>
  <c r="A1994"/>
  <c r="AI1993"/>
  <c r="AH1993"/>
  <c r="W1993"/>
  <c r="R1993"/>
  <c r="O1993"/>
  <c r="A1993"/>
  <c r="AI1992"/>
  <c r="AH1992"/>
  <c r="W1992"/>
  <c r="R1992"/>
  <c r="O1992"/>
  <c r="A1992"/>
  <c r="AI1991"/>
  <c r="AH1991"/>
  <c r="W1991"/>
  <c r="R1991"/>
  <c r="O1991"/>
  <c r="A1991"/>
  <c r="AI1990"/>
  <c r="AH1990"/>
  <c r="W1990"/>
  <c r="R1990"/>
  <c r="O1990"/>
  <c r="A1990"/>
  <c r="AI1989"/>
  <c r="AH1989"/>
  <c r="W1989"/>
  <c r="R1989"/>
  <c r="O1989"/>
  <c r="A1989"/>
  <c r="AI1988"/>
  <c r="AH1988"/>
  <c r="W1988"/>
  <c r="R1988"/>
  <c r="O1988"/>
  <c r="A1988"/>
  <c r="AI1987"/>
  <c r="AH1987"/>
  <c r="W1987"/>
  <c r="R1987"/>
  <c r="O1987"/>
  <c r="A1987"/>
  <c r="AI1986"/>
  <c r="AH1986"/>
  <c r="W1986"/>
  <c r="R1986"/>
  <c r="O1986"/>
  <c r="A1986"/>
  <c r="AI1985"/>
  <c r="AH1985"/>
  <c r="W1985"/>
  <c r="R1985"/>
  <c r="O1985"/>
  <c r="A1985"/>
  <c r="AI1984"/>
  <c r="AH1984"/>
  <c r="W1984"/>
  <c r="R1984"/>
  <c r="O1984"/>
  <c r="A1984"/>
  <c r="AI1983"/>
  <c r="AH1983"/>
  <c r="W1983"/>
  <c r="R1983"/>
  <c r="O1983"/>
  <c r="A1983"/>
  <c r="AI1982"/>
  <c r="AH1982"/>
  <c r="W1982"/>
  <c r="R1982"/>
  <c r="O1982"/>
  <c r="A1982"/>
  <c r="AI1981"/>
  <c r="AH1981"/>
  <c r="W1981"/>
  <c r="R1981"/>
  <c r="O1981"/>
  <c r="A1981"/>
  <c r="AI1980"/>
  <c r="AH1980"/>
  <c r="W1980"/>
  <c r="R1980"/>
  <c r="O1980"/>
  <c r="A1980"/>
  <c r="AI1979"/>
  <c r="AH1979"/>
  <c r="W1979"/>
  <c r="R1979"/>
  <c r="O1979"/>
  <c r="A1979"/>
  <c r="AI1978"/>
  <c r="AH1978"/>
  <c r="W1978"/>
  <c r="R1978"/>
  <c r="O1978"/>
  <c r="A1978"/>
  <c r="AI1977"/>
  <c r="AH1977"/>
  <c r="W1977"/>
  <c r="R1977"/>
  <c r="O1977"/>
  <c r="A1977"/>
  <c r="AI1976"/>
  <c r="AH1976"/>
  <c r="W1976"/>
  <c r="R1976"/>
  <c r="O1976"/>
  <c r="A1976"/>
  <c r="AI1975"/>
  <c r="AH1975"/>
  <c r="W1975"/>
  <c r="R1975"/>
  <c r="O1975"/>
  <c r="A1975"/>
  <c r="AI1974"/>
  <c r="AH1974"/>
  <c r="W1974"/>
  <c r="R1974"/>
  <c r="O1974"/>
  <c r="A1974"/>
  <c r="AI1973"/>
  <c r="AH1973"/>
  <c r="W1973"/>
  <c r="R1973"/>
  <c r="O1973"/>
  <c r="A1973"/>
  <c r="AI1972"/>
  <c r="AH1972"/>
  <c r="W1972"/>
  <c r="R1972"/>
  <c r="O1972"/>
  <c r="A1972"/>
  <c r="AI1971"/>
  <c r="AH1971"/>
  <c r="W1971"/>
  <c r="R1971"/>
  <c r="O1971"/>
  <c r="A1971"/>
  <c r="AI1970"/>
  <c r="AH1970"/>
  <c r="W1970"/>
  <c r="R1970"/>
  <c r="O1970"/>
  <c r="A1970"/>
  <c r="AI1969"/>
  <c r="AH1969"/>
  <c r="W1969"/>
  <c r="R1969"/>
  <c r="O1969"/>
  <c r="A1969"/>
  <c r="AI1968"/>
  <c r="AH1968"/>
  <c r="W1968"/>
  <c r="R1968"/>
  <c r="O1968"/>
  <c r="A1968"/>
  <c r="AI1967"/>
  <c r="AH1967"/>
  <c r="W1967"/>
  <c r="R1967"/>
  <c r="O1967"/>
  <c r="A1967"/>
  <c r="AI1966"/>
  <c r="AH1966"/>
  <c r="W1966"/>
  <c r="R1966"/>
  <c r="O1966"/>
  <c r="A1966"/>
  <c r="AI1965"/>
  <c r="AH1965"/>
  <c r="W1965"/>
  <c r="R1965"/>
  <c r="O1965"/>
  <c r="A1965"/>
  <c r="AI1964"/>
  <c r="AH1964"/>
  <c r="W1964"/>
  <c r="R1964"/>
  <c r="O1964"/>
  <c r="A1964"/>
  <c r="AI1963"/>
  <c r="AH1963"/>
  <c r="W1963"/>
  <c r="R1963"/>
  <c r="O1963"/>
  <c r="A1963"/>
  <c r="AI1962"/>
  <c r="AH1962"/>
  <c r="W1962"/>
  <c r="R1962"/>
  <c r="O1962"/>
  <c r="A1962"/>
  <c r="AI1961"/>
  <c r="AH1961"/>
  <c r="W1961"/>
  <c r="R1961"/>
  <c r="O1961"/>
  <c r="A1961"/>
  <c r="AI1960"/>
  <c r="AH1960"/>
  <c r="W1960"/>
  <c r="R1960"/>
  <c r="O1960"/>
  <c r="A1960"/>
  <c r="AI1959"/>
  <c r="AH1959"/>
  <c r="W1959"/>
  <c r="R1959"/>
  <c r="O1959"/>
  <c r="A1959"/>
  <c r="AI1958"/>
  <c r="AH1958"/>
  <c r="W1958"/>
  <c r="R1958"/>
  <c r="O1958"/>
  <c r="A1958"/>
  <c r="AI1957"/>
  <c r="AH1957"/>
  <c r="W1957"/>
  <c r="R1957"/>
  <c r="O1957"/>
  <c r="A1957"/>
  <c r="AI1956"/>
  <c r="AH1956"/>
  <c r="W1956"/>
  <c r="R1956"/>
  <c r="O1956"/>
  <c r="A1956"/>
  <c r="AI1955"/>
  <c r="AH1955"/>
  <c r="W1955"/>
  <c r="R1955"/>
  <c r="O1955"/>
  <c r="A1955"/>
  <c r="AI1954"/>
  <c r="AH1954"/>
  <c r="W1954"/>
  <c r="R1954"/>
  <c r="O1954"/>
  <c r="A1954"/>
  <c r="AI1953"/>
  <c r="AH1953"/>
  <c r="W1953"/>
  <c r="R1953"/>
  <c r="O1953"/>
  <c r="A1953"/>
  <c r="AI1952"/>
  <c r="AH1952"/>
  <c r="W1952"/>
  <c r="R1952"/>
  <c r="O1952"/>
  <c r="A1952"/>
  <c r="AI1951"/>
  <c r="AH1951"/>
  <c r="W1951"/>
  <c r="R1951"/>
  <c r="O1951"/>
  <c r="A1951"/>
  <c r="AI1950"/>
  <c r="AH1950"/>
  <c r="W1950"/>
  <c r="R1950"/>
  <c r="O1950"/>
  <c r="A1950"/>
  <c r="AI1949"/>
  <c r="AH1949"/>
  <c r="W1949"/>
  <c r="R1949"/>
  <c r="O1949"/>
  <c r="A1949"/>
  <c r="AI1948"/>
  <c r="AH1948"/>
  <c r="W1948"/>
  <c r="R1948"/>
  <c r="O1948"/>
  <c r="A1948"/>
  <c r="AI1947"/>
  <c r="AH1947"/>
  <c r="W1947"/>
  <c r="R1947"/>
  <c r="O1947"/>
  <c r="A1947"/>
  <c r="AI1946"/>
  <c r="AH1946"/>
  <c r="W1946"/>
  <c r="R1946"/>
  <c r="O1946"/>
  <c r="A1946"/>
  <c r="AI1945"/>
  <c r="AH1945"/>
  <c r="W1945"/>
  <c r="R1945"/>
  <c r="O1945"/>
  <c r="A1945"/>
  <c r="AI1944"/>
  <c r="AH1944"/>
  <c r="W1944"/>
  <c r="R1944"/>
  <c r="O1944"/>
  <c r="A1944"/>
  <c r="AI1943"/>
  <c r="AH1943"/>
  <c r="W1943"/>
  <c r="R1943"/>
  <c r="O1943"/>
  <c r="A1943"/>
  <c r="AI1942"/>
  <c r="AH1942"/>
  <c r="W1942"/>
  <c r="R1942"/>
  <c r="O1942"/>
  <c r="A1942"/>
  <c r="AI1941"/>
  <c r="AH1941"/>
  <c r="W1941"/>
  <c r="R1941"/>
  <c r="O1941"/>
  <c r="A1941"/>
  <c r="AI1940"/>
  <c r="AH1940"/>
  <c r="W1940"/>
  <c r="R1940"/>
  <c r="O1940"/>
  <c r="A1940"/>
  <c r="AI1939"/>
  <c r="AH1939"/>
  <c r="W1939"/>
  <c r="R1939"/>
  <c r="O1939"/>
  <c r="A1939"/>
  <c r="AI1938"/>
  <c r="AH1938"/>
  <c r="W1938"/>
  <c r="R1938"/>
  <c r="O1938"/>
  <c r="A1938"/>
  <c r="AI1937"/>
  <c r="AH1937"/>
  <c r="W1937"/>
  <c r="R1937"/>
  <c r="O1937"/>
  <c r="A1937"/>
  <c r="AI1936"/>
  <c r="AH1936"/>
  <c r="W1936"/>
  <c r="R1936"/>
  <c r="O1936"/>
  <c r="A1936"/>
  <c r="AI1935"/>
  <c r="AH1935"/>
  <c r="W1935"/>
  <c r="R1935"/>
  <c r="O1935"/>
  <c r="A1935"/>
  <c r="AI1934"/>
  <c r="AH1934"/>
  <c r="W1934"/>
  <c r="R1934"/>
  <c r="O1934"/>
  <c r="A1934"/>
  <c r="AI1933"/>
  <c r="AH1933"/>
  <c r="W1933"/>
  <c r="R1933"/>
  <c r="O1933"/>
  <c r="A1933"/>
  <c r="AI1932"/>
  <c r="AH1932"/>
  <c r="W1932"/>
  <c r="R1932"/>
  <c r="O1932"/>
  <c r="A1932"/>
  <c r="AI1931"/>
  <c r="AH1931"/>
  <c r="W1931"/>
  <c r="R1931"/>
  <c r="O1931"/>
  <c r="A1931"/>
  <c r="AI1930"/>
  <c r="AH1930"/>
  <c r="W1930"/>
  <c r="R1930"/>
  <c r="O1930"/>
  <c r="A1930"/>
  <c r="AH1929"/>
  <c r="AI1929"/>
  <c r="W1929"/>
  <c r="O1929"/>
  <c r="Q1929"/>
  <c r="R1929"/>
  <c r="L1929"/>
  <c r="A1929"/>
  <c r="AH1928"/>
  <c r="AI1928"/>
  <c r="W1928"/>
  <c r="R1928"/>
  <c r="O1928"/>
  <c r="A1928"/>
  <c r="AH1927"/>
  <c r="AI1927"/>
  <c r="W1927"/>
  <c r="R1927"/>
  <c r="O1927"/>
  <c r="A1927"/>
  <c r="AH1926"/>
  <c r="AI1926"/>
  <c r="W1926"/>
  <c r="R1926"/>
  <c r="O1926"/>
  <c r="A1926"/>
  <c r="AH1925"/>
  <c r="AI1925"/>
  <c r="W1925"/>
  <c r="R1925"/>
  <c r="O1925"/>
  <c r="A1925"/>
  <c r="AH1924"/>
  <c r="AI1924"/>
  <c r="W1924"/>
  <c r="R1924"/>
  <c r="O1924"/>
  <c r="A1924"/>
  <c r="AH1923"/>
  <c r="AI1923"/>
  <c r="W1923"/>
  <c r="R1923"/>
  <c r="O1923"/>
  <c r="A1923"/>
  <c r="AH1922"/>
  <c r="AI1922"/>
  <c r="W1922"/>
  <c r="R1922"/>
  <c r="O1922"/>
  <c r="A1922"/>
  <c r="AH1921"/>
  <c r="AI1921"/>
  <c r="W1921"/>
  <c r="R1921"/>
  <c r="O1921"/>
  <c r="A1921"/>
  <c r="AH1920"/>
  <c r="AI1920"/>
  <c r="W1920"/>
  <c r="R1920"/>
  <c r="O1920"/>
  <c r="A1920"/>
  <c r="AH1919"/>
  <c r="AI1919"/>
  <c r="W1919"/>
  <c r="R1919"/>
  <c r="O1919"/>
  <c r="A1919"/>
  <c r="AH1918"/>
  <c r="AI1918"/>
  <c r="W1918"/>
  <c r="R1918"/>
  <c r="O1918"/>
  <c r="A1918"/>
  <c r="AH1917"/>
  <c r="AI1917"/>
  <c r="W1917"/>
  <c r="R1917"/>
  <c r="O1917"/>
  <c r="A1917"/>
  <c r="AH1916"/>
  <c r="AI1916"/>
  <c r="W1916"/>
  <c r="R1916"/>
  <c r="O1916"/>
  <c r="A1916"/>
  <c r="AH1915"/>
  <c r="AI1915"/>
  <c r="W1915"/>
  <c r="R1915"/>
  <c r="O1915"/>
  <c r="A1915"/>
  <c r="AH1914"/>
  <c r="AI1914"/>
  <c r="W1914"/>
  <c r="R1914"/>
  <c r="O1914"/>
  <c r="A1914"/>
  <c r="AH1913"/>
  <c r="AI1913"/>
  <c r="W1913"/>
  <c r="R1913"/>
  <c r="A1913"/>
  <c r="AH1912"/>
  <c r="AI1912"/>
  <c r="W1912"/>
  <c r="R1912"/>
  <c r="A1912"/>
  <c r="AH1911"/>
  <c r="AI1911"/>
  <c r="W1911"/>
  <c r="R1911"/>
  <c r="A1911"/>
  <c r="AH1910"/>
  <c r="AI1910"/>
  <c r="W1910"/>
  <c r="R1910"/>
  <c r="A1910"/>
  <c r="AH1909"/>
  <c r="AI1909"/>
  <c r="W1909"/>
  <c r="R1909"/>
  <c r="A1909"/>
  <c r="AH1908"/>
  <c r="AI1908"/>
  <c r="W1908"/>
  <c r="R1908"/>
  <c r="A1908"/>
  <c r="AH1907"/>
  <c r="AI1907"/>
  <c r="W1907"/>
  <c r="R1907"/>
  <c r="A1907"/>
  <c r="AH1906"/>
  <c r="AI1906"/>
  <c r="W1906"/>
  <c r="R1906"/>
  <c r="A1906"/>
  <c r="AH1905"/>
  <c r="AI1905"/>
  <c r="W1905"/>
  <c r="R1905"/>
  <c r="A1905"/>
  <c r="AH1904"/>
  <c r="AI1904"/>
  <c r="W1904"/>
  <c r="R1904"/>
  <c r="A1904"/>
  <c r="AH1903"/>
  <c r="AI1903"/>
  <c r="W1903"/>
  <c r="R1903"/>
  <c r="A1903"/>
  <c r="AH1902"/>
  <c r="AI1902"/>
  <c r="W1902"/>
  <c r="R1902"/>
  <c r="A1902"/>
  <c r="AH1901"/>
  <c r="AI1901"/>
  <c r="W1901"/>
  <c r="R1901"/>
  <c r="A1901"/>
  <c r="AH1900"/>
  <c r="AI1900"/>
  <c r="W1900"/>
  <c r="R1900"/>
  <c r="A1900"/>
  <c r="AH1899"/>
  <c r="AI1899"/>
  <c r="W1899"/>
  <c r="R1899"/>
  <c r="A1899"/>
  <c r="AH1898"/>
  <c r="AI1898"/>
  <c r="W1898"/>
  <c r="R1898"/>
  <c r="A1898"/>
  <c r="AH1897"/>
  <c r="AI1897"/>
  <c r="W1897"/>
  <c r="R1897"/>
  <c r="A1897"/>
  <c r="AH1896"/>
  <c r="AI1896"/>
  <c r="W1896"/>
  <c r="R1896"/>
  <c r="A1896"/>
  <c r="AH1895"/>
  <c r="AI1895"/>
  <c r="W1895"/>
  <c r="R1895"/>
  <c r="A1895"/>
  <c r="AH1894"/>
  <c r="AI1894"/>
  <c r="W1894"/>
  <c r="R1894"/>
  <c r="A1894"/>
  <c r="AH1893"/>
  <c r="AI1893"/>
  <c r="W1893"/>
  <c r="R1893"/>
  <c r="A1893"/>
  <c r="AH1892"/>
  <c r="AI1892"/>
  <c r="W1892"/>
  <c r="R1892"/>
  <c r="A1892"/>
  <c r="AH1891"/>
  <c r="AI1891"/>
  <c r="W1891"/>
  <c r="R1891"/>
  <c r="A1891"/>
  <c r="AH1890"/>
  <c r="AI1890"/>
  <c r="W1890"/>
  <c r="R1890"/>
  <c r="A1890"/>
  <c r="AH1889"/>
  <c r="AI1889"/>
  <c r="W1889"/>
  <c r="R1889"/>
  <c r="A1889"/>
  <c r="AH1888"/>
  <c r="AI1888"/>
  <c r="W1888"/>
  <c r="R1888"/>
  <c r="A1888"/>
  <c r="AH1887"/>
  <c r="AI1887"/>
  <c r="W1887"/>
  <c r="R1887"/>
  <c r="A1887"/>
  <c r="AH1886"/>
  <c r="AI1886"/>
  <c r="W1886"/>
  <c r="R1886"/>
  <c r="A1886"/>
  <c r="AH1885"/>
  <c r="AI1885"/>
  <c r="W1885"/>
  <c r="R1885"/>
  <c r="A1885"/>
  <c r="AH1884"/>
  <c r="AI1884"/>
  <c r="W1884"/>
  <c r="R1884"/>
  <c r="A1884"/>
  <c r="AH1883"/>
  <c r="AI1883"/>
  <c r="W1883"/>
  <c r="R1883"/>
  <c r="A1883"/>
  <c r="AH1882"/>
  <c r="AI1882"/>
  <c r="W1882"/>
  <c r="R1882"/>
  <c r="A1882"/>
  <c r="AH1881"/>
  <c r="AI1881"/>
  <c r="W1881"/>
  <c r="R1881"/>
  <c r="A1881"/>
  <c r="AH1880"/>
  <c r="AI1880"/>
  <c r="W1880"/>
  <c r="R1880"/>
  <c r="A1880"/>
  <c r="AH1879"/>
  <c r="AI1879"/>
  <c r="W1879"/>
  <c r="R1879"/>
  <c r="A1879"/>
  <c r="AH1878"/>
  <c r="AI1878"/>
  <c r="W1878"/>
  <c r="R1878"/>
  <c r="A1878"/>
  <c r="AH1877"/>
  <c r="AI1877"/>
  <c r="W1877"/>
  <c r="R1877"/>
  <c r="A1877"/>
  <c r="AH1876"/>
  <c r="AI1876"/>
  <c r="W1876"/>
  <c r="R1876"/>
  <c r="A1876"/>
  <c r="AH1875"/>
  <c r="AI1875"/>
  <c r="W1875"/>
  <c r="R1875"/>
  <c r="A1875"/>
  <c r="AH1874"/>
  <c r="AI1874"/>
  <c r="W1874"/>
  <c r="R1874"/>
  <c r="A1874"/>
  <c r="AH1873"/>
  <c r="AI1873"/>
  <c r="W1873"/>
  <c r="R1873"/>
  <c r="A1873"/>
  <c r="AH1872"/>
  <c r="AI1872"/>
  <c r="W1872"/>
  <c r="R1872"/>
  <c r="A1872"/>
  <c r="AH1871"/>
  <c r="AI1871"/>
  <c r="W1871"/>
  <c r="R1871"/>
  <c r="A1871"/>
  <c r="AH1870"/>
  <c r="AI1870"/>
  <c r="W1870"/>
  <c r="R1870"/>
  <c r="A1870"/>
  <c r="AH1869"/>
  <c r="AI1869"/>
  <c r="W1869"/>
  <c r="R1869"/>
  <c r="A1869"/>
  <c r="AH1868"/>
  <c r="AI1868"/>
  <c r="W1868"/>
  <c r="R1868"/>
  <c r="A1868"/>
  <c r="AH1867"/>
  <c r="AI1867"/>
  <c r="W1867"/>
  <c r="R1867"/>
  <c r="A1867"/>
  <c r="AH1866"/>
  <c r="AI1866"/>
  <c r="W1866"/>
  <c r="R1866"/>
  <c r="A1866"/>
  <c r="AH1865"/>
  <c r="AI1865"/>
  <c r="W1865"/>
  <c r="R1865"/>
  <c r="A1865"/>
  <c r="AH1864"/>
  <c r="AI1864"/>
  <c r="W1864"/>
  <c r="R1864"/>
  <c r="A1864"/>
  <c r="AH1863"/>
  <c r="AI1863"/>
  <c r="W1863"/>
  <c r="R1863"/>
  <c r="A1863"/>
  <c r="AH1862"/>
  <c r="AI1862"/>
  <c r="W1862"/>
  <c r="R1862"/>
  <c r="A1862"/>
  <c r="AH1861"/>
  <c r="AI1861"/>
  <c r="W1861"/>
  <c r="R1861"/>
  <c r="A1861"/>
  <c r="AH1860"/>
  <c r="AI1860"/>
  <c r="W1860"/>
  <c r="R1860"/>
  <c r="A1860"/>
  <c r="AH1859"/>
  <c r="AI1859"/>
  <c r="W1859"/>
  <c r="R1859"/>
  <c r="A1859"/>
  <c r="AH1858"/>
  <c r="AI1858"/>
  <c r="W1858"/>
  <c r="R1858"/>
  <c r="A1858"/>
  <c r="AH1857"/>
  <c r="AI1857"/>
  <c r="W1857"/>
  <c r="R1857"/>
  <c r="A1857"/>
  <c r="AH1856"/>
  <c r="AI1856"/>
  <c r="W1856"/>
  <c r="R1856"/>
  <c r="A1856"/>
  <c r="AH1855"/>
  <c r="AI1855"/>
  <c r="W1855"/>
  <c r="R1855"/>
  <c r="A1855"/>
  <c r="AH1854"/>
  <c r="AI1854"/>
  <c r="W1854"/>
  <c r="R1854"/>
  <c r="A1854"/>
  <c r="AH1853"/>
  <c r="AI1853"/>
  <c r="W1853"/>
  <c r="R1853"/>
  <c r="A1853"/>
  <c r="AH1852"/>
  <c r="AI1852"/>
  <c r="W1852"/>
  <c r="R1852"/>
  <c r="A1852"/>
  <c r="AH1851"/>
  <c r="AI1851"/>
  <c r="W1851"/>
  <c r="R1851"/>
  <c r="A1851"/>
  <c r="AH1850"/>
  <c r="AI1850"/>
  <c r="W1850"/>
  <c r="R1850"/>
  <c r="A1850"/>
  <c r="AH1849"/>
  <c r="AI1849"/>
  <c r="W1849"/>
  <c r="R1849"/>
  <c r="A1849"/>
  <c r="AH1848"/>
  <c r="AI1848"/>
  <c r="W1848"/>
  <c r="R1848"/>
  <c r="A1848"/>
  <c r="AH1847"/>
  <c r="AI1847"/>
  <c r="W1847"/>
  <c r="R1847"/>
  <c r="A1847"/>
  <c r="AH1846"/>
  <c r="AI1846"/>
  <c r="W1846"/>
  <c r="R1846"/>
  <c r="A1846"/>
  <c r="AH1845"/>
  <c r="AI1845"/>
  <c r="W1845"/>
  <c r="R1845"/>
  <c r="A1845"/>
  <c r="AH1844"/>
  <c r="AI1844"/>
  <c r="W1844"/>
  <c r="R1844"/>
  <c r="A1844"/>
  <c r="AH1843"/>
  <c r="AI1843"/>
  <c r="W1843"/>
  <c r="R1843"/>
  <c r="A1843"/>
  <c r="AH1842"/>
  <c r="AI1842"/>
  <c r="W1842"/>
  <c r="R1842"/>
  <c r="A1842"/>
  <c r="AH1841"/>
  <c r="AI1841"/>
  <c r="W1841"/>
  <c r="R1841"/>
  <c r="A1841"/>
  <c r="AH1840"/>
  <c r="AI1840"/>
  <c r="W1840"/>
  <c r="R1840"/>
  <c r="A1840"/>
  <c r="AH1839"/>
  <c r="AI1839"/>
  <c r="W1839"/>
  <c r="R1839"/>
  <c r="A1839"/>
  <c r="AH1838"/>
  <c r="AI1838"/>
  <c r="W1838"/>
  <c r="R1838"/>
  <c r="A1838"/>
  <c r="AH1837"/>
  <c r="AI1837"/>
  <c r="W1837"/>
  <c r="R1837"/>
  <c r="A1837"/>
  <c r="AH1836"/>
  <c r="AI1836"/>
  <c r="W1836"/>
  <c r="R1836"/>
  <c r="A1836"/>
  <c r="AH1835"/>
  <c r="AI1835"/>
  <c r="W1835"/>
  <c r="R1835"/>
  <c r="A1835"/>
  <c r="AH1834"/>
  <c r="AI1834"/>
  <c r="W1834"/>
  <c r="R1834"/>
  <c r="A1834"/>
  <c r="AH1833"/>
  <c r="AI1833"/>
  <c r="W1833"/>
  <c r="R1833"/>
  <c r="A1833"/>
  <c r="AH1832"/>
  <c r="AI1832"/>
  <c r="W1832"/>
  <c r="R1832"/>
  <c r="A1832"/>
  <c r="AH1831"/>
  <c r="AI1831"/>
  <c r="W1831"/>
  <c r="R1831"/>
  <c r="A1831"/>
  <c r="AH1830"/>
  <c r="AI1830"/>
  <c r="W1830"/>
  <c r="R1830"/>
  <c r="A1830"/>
  <c r="AH1829"/>
  <c r="AI1829"/>
  <c r="W1829"/>
  <c r="R1829"/>
  <c r="A1829"/>
  <c r="AH1828"/>
  <c r="AI1828"/>
  <c r="W1828"/>
  <c r="R1828"/>
  <c r="A1828"/>
  <c r="AH1827"/>
  <c r="AI1827"/>
  <c r="W1827"/>
  <c r="R1827"/>
  <c r="A1827"/>
  <c r="AH1826"/>
  <c r="AI1826"/>
  <c r="W1826"/>
  <c r="R1826"/>
  <c r="A1826"/>
  <c r="AH1825"/>
  <c r="AI1825"/>
  <c r="W1825"/>
  <c r="R1825"/>
  <c r="A1825"/>
  <c r="AH1824"/>
  <c r="AI1824"/>
  <c r="W1824"/>
  <c r="R1824"/>
  <c r="A1824"/>
  <c r="AH1823"/>
  <c r="AI1823"/>
  <c r="W1823"/>
  <c r="R1823"/>
  <c r="A1823"/>
  <c r="AH1822"/>
  <c r="AI1822"/>
  <c r="W1822"/>
  <c r="R1822"/>
  <c r="A1822"/>
  <c r="AH1821"/>
  <c r="AI1821"/>
  <c r="W1821"/>
  <c r="R1821"/>
  <c r="A1821"/>
  <c r="AH1820"/>
  <c r="AI1820"/>
  <c r="W1820"/>
  <c r="R1820"/>
  <c r="A1820"/>
  <c r="AH1819"/>
  <c r="AI1819"/>
  <c r="W1819"/>
  <c r="R1819"/>
  <c r="A1819"/>
  <c r="AH1818"/>
  <c r="AI1818"/>
  <c r="W1818"/>
  <c r="R1818"/>
  <c r="A1818"/>
  <c r="AH1817"/>
  <c r="AI1817"/>
  <c r="W1817"/>
  <c r="R1817"/>
  <c r="A1817"/>
  <c r="AH1816"/>
  <c r="AI1816"/>
  <c r="W1816"/>
  <c r="R1816"/>
  <c r="A1816"/>
  <c r="AH1815"/>
  <c r="AI1815"/>
  <c r="W1815"/>
  <c r="R1815"/>
  <c r="A1815"/>
  <c r="AH1814"/>
  <c r="AI1814"/>
  <c r="W1814"/>
  <c r="R1814"/>
  <c r="A1814"/>
  <c r="AH1813"/>
  <c r="AI1813"/>
  <c r="W1813"/>
  <c r="R1813"/>
  <c r="A1813"/>
  <c r="AH1812"/>
  <c r="AI1812"/>
  <c r="W1812"/>
  <c r="R1812"/>
  <c r="A1812"/>
  <c r="AH1811"/>
  <c r="AI1811"/>
  <c r="W1811"/>
  <c r="R1811"/>
  <c r="A1811"/>
  <c r="AH1810"/>
  <c r="AI1810"/>
  <c r="W1810"/>
  <c r="R1810"/>
  <c r="A1810"/>
  <c r="AH1809"/>
  <c r="AI1809"/>
  <c r="W1809"/>
  <c r="R1809"/>
  <c r="A1809"/>
  <c r="AH1808"/>
  <c r="AI1808"/>
  <c r="W1808"/>
  <c r="R1808"/>
  <c r="A1808"/>
  <c r="AH1807"/>
  <c r="AI1807"/>
  <c r="W1807"/>
  <c r="R1807"/>
  <c r="A1807"/>
  <c r="AH1806"/>
  <c r="AI1806"/>
  <c r="W1806"/>
  <c r="R1806"/>
  <c r="A1806"/>
  <c r="AH1805"/>
  <c r="AI1805"/>
  <c r="W1805"/>
  <c r="R1805"/>
  <c r="A1805"/>
  <c r="AH1804"/>
  <c r="AI1804"/>
  <c r="W1804"/>
  <c r="R1804"/>
  <c r="A1804"/>
  <c r="AH1803"/>
  <c r="AI1803"/>
  <c r="W1803"/>
  <c r="R1803"/>
  <c r="A1803"/>
  <c r="AH1802"/>
  <c r="AI1802"/>
  <c r="W1802"/>
  <c r="R1802"/>
  <c r="A1802"/>
  <c r="AH1801"/>
  <c r="AI1801"/>
  <c r="W1801"/>
  <c r="R1801"/>
  <c r="A1801"/>
  <c r="AH1800"/>
  <c r="AI1800"/>
  <c r="W1800"/>
  <c r="R1800"/>
  <c r="A1800"/>
  <c r="AH1799"/>
  <c r="AI1799"/>
  <c r="W1799"/>
  <c r="R1799"/>
  <c r="A1799"/>
  <c r="AH1798"/>
  <c r="AI1798"/>
  <c r="W1798"/>
  <c r="R1798"/>
  <c r="A1798"/>
  <c r="AH1797"/>
  <c r="AI1797"/>
  <c r="W1797"/>
  <c r="R1797"/>
  <c r="A1797"/>
  <c r="AH1796"/>
  <c r="AI1796"/>
  <c r="W1796"/>
  <c r="R1796"/>
  <c r="A1796"/>
  <c r="AH1795"/>
  <c r="AI1795"/>
  <c r="W1795"/>
  <c r="R1795"/>
  <c r="A1795"/>
  <c r="AH1794"/>
  <c r="AI1794"/>
  <c r="W1794"/>
  <c r="R1794"/>
  <c r="A1794"/>
  <c r="AH1793"/>
  <c r="AI1793"/>
  <c r="W1793"/>
  <c r="R1793"/>
  <c r="A1793"/>
  <c r="AH1792"/>
  <c r="AI1792"/>
  <c r="W1792"/>
  <c r="R1792"/>
  <c r="A1792"/>
  <c r="AH1791"/>
  <c r="AI1791"/>
  <c r="W1791"/>
  <c r="R1791"/>
  <c r="A1791"/>
  <c r="AH1790"/>
  <c r="AI1790"/>
  <c r="W1790"/>
  <c r="R1790"/>
  <c r="A1790"/>
  <c r="AH1789"/>
  <c r="AI1789"/>
  <c r="W1789"/>
  <c r="R1789"/>
  <c r="A1789"/>
  <c r="AH1788"/>
  <c r="AI1788"/>
  <c r="W1788"/>
  <c r="R1788"/>
  <c r="A1788"/>
  <c r="AH1787"/>
  <c r="AI1787"/>
  <c r="W1787"/>
  <c r="R1787"/>
  <c r="A1787"/>
  <c r="AH1786"/>
  <c r="AI1786"/>
  <c r="W1786"/>
  <c r="R1786"/>
  <c r="A1786"/>
  <c r="AH1785"/>
  <c r="AI1785"/>
  <c r="W1785"/>
  <c r="R1785"/>
  <c r="A1785"/>
  <c r="AH1784"/>
  <c r="AI1784"/>
  <c r="W1784"/>
  <c r="R1784"/>
  <c r="A1784"/>
  <c r="AH1783"/>
  <c r="AI1783"/>
  <c r="W1783"/>
  <c r="R1783"/>
  <c r="A1783"/>
  <c r="AH1782"/>
  <c r="AI1782"/>
  <c r="W1782"/>
  <c r="R1782"/>
  <c r="A1782"/>
  <c r="AH1781"/>
  <c r="AI1781"/>
  <c r="W1781"/>
  <c r="R1781"/>
  <c r="A1781"/>
  <c r="AH1780"/>
  <c r="AI1780"/>
  <c r="W1780"/>
  <c r="R1780"/>
  <c r="A1780"/>
  <c r="AH1779"/>
  <c r="AI1779"/>
  <c r="W1779"/>
  <c r="R1779"/>
  <c r="A1779"/>
  <c r="AH1778"/>
  <c r="AI1778"/>
  <c r="W1778"/>
  <c r="R1778"/>
  <c r="A1778"/>
  <c r="AH1777"/>
  <c r="AI1777"/>
  <c r="W1777"/>
  <c r="R1777"/>
  <c r="A1777"/>
  <c r="AH1776"/>
  <c r="AI1776"/>
  <c r="W1776"/>
  <c r="R1776"/>
  <c r="A1776"/>
  <c r="AH1775"/>
  <c r="AI1775"/>
  <c r="W1775"/>
  <c r="R1775"/>
  <c r="A1775"/>
  <c r="AH1774"/>
  <c r="AI1774"/>
  <c r="W1774"/>
  <c r="R1774"/>
  <c r="A1774"/>
  <c r="AH1773"/>
  <c r="AI1773"/>
  <c r="W1773"/>
  <c r="R1773"/>
  <c r="A1773"/>
  <c r="AH1772"/>
  <c r="AI1772"/>
  <c r="W1772"/>
  <c r="R1772"/>
  <c r="A1772"/>
  <c r="AH1771"/>
  <c r="AI1771"/>
  <c r="W1771"/>
  <c r="R1771"/>
  <c r="A1771"/>
  <c r="AH1770"/>
  <c r="AI1770"/>
  <c r="W1770"/>
  <c r="R1770"/>
  <c r="A1770"/>
  <c r="AH1769"/>
  <c r="AI1769"/>
  <c r="W1769"/>
  <c r="R1769"/>
  <c r="A1769"/>
  <c r="AH1768"/>
  <c r="AI1768"/>
  <c r="W1768"/>
  <c r="R1768"/>
  <c r="A1768"/>
  <c r="AH1767"/>
  <c r="AI1767"/>
  <c r="W1767"/>
  <c r="R1767"/>
  <c r="A1767"/>
  <c r="AH1766"/>
  <c r="AI1766"/>
  <c r="W1766"/>
  <c r="R1766"/>
  <c r="A1766"/>
  <c r="AH1765"/>
  <c r="AI1765"/>
  <c r="W1765"/>
  <c r="R1765"/>
  <c r="A1765"/>
  <c r="AH1764"/>
  <c r="AI1764"/>
  <c r="W1764"/>
  <c r="R1764"/>
  <c r="A1764"/>
  <c r="AH1763"/>
  <c r="AI1763"/>
  <c r="W1763"/>
  <c r="R1763"/>
  <c r="A1763"/>
  <c r="AH1762"/>
  <c r="AI1762"/>
  <c r="W1762"/>
  <c r="R1762"/>
  <c r="A1762"/>
  <c r="AH1761"/>
  <c r="AI1761"/>
  <c r="W1761"/>
  <c r="R1761"/>
  <c r="A1761"/>
  <c r="AH1760"/>
  <c r="AI1760"/>
  <c r="W1760"/>
  <c r="R1760"/>
  <c r="A1760"/>
  <c r="AH1759"/>
  <c r="AI1759"/>
  <c r="W1759"/>
  <c r="R1759"/>
  <c r="A1759"/>
  <c r="AH1758"/>
  <c r="AI1758"/>
  <c r="W1758"/>
  <c r="R1758"/>
  <c r="A1758"/>
  <c r="AH1757"/>
  <c r="AI1757"/>
  <c r="W1757"/>
  <c r="R1757"/>
  <c r="A1757"/>
  <c r="AH1756"/>
  <c r="AI1756"/>
  <c r="W1756"/>
  <c r="R1756"/>
  <c r="A1756"/>
  <c r="AH1755"/>
  <c r="AI1755"/>
  <c r="W1755"/>
  <c r="R1755"/>
  <c r="A1755"/>
  <c r="AH1754"/>
  <c r="AI1754"/>
  <c r="W1754"/>
  <c r="R1754"/>
  <c r="A1754"/>
  <c r="AH1753"/>
  <c r="AI1753"/>
  <c r="W1753"/>
  <c r="R1753"/>
  <c r="A1753"/>
  <c r="AH1752"/>
  <c r="AI1752"/>
  <c r="W1752"/>
  <c r="R1752"/>
  <c r="A1752"/>
  <c r="AH1751"/>
  <c r="AI1751"/>
  <c r="W1751"/>
  <c r="R1751"/>
  <c r="A1751"/>
  <c r="AH1750"/>
  <c r="AI1750"/>
  <c r="W1750"/>
  <c r="R1750"/>
  <c r="A1750"/>
  <c r="AH1749"/>
  <c r="AI1749"/>
  <c r="W1749"/>
  <c r="R1749"/>
  <c r="A1749"/>
  <c r="AH1748"/>
  <c r="AI1748"/>
  <c r="W1748"/>
  <c r="R1748"/>
  <c r="A1748"/>
  <c r="AH1747"/>
  <c r="AI1747"/>
  <c r="W1747"/>
  <c r="R1747"/>
  <c r="A1747"/>
  <c r="AH1746"/>
  <c r="AI1746"/>
  <c r="W1746"/>
  <c r="R1746"/>
  <c r="A1746"/>
  <c r="AH1745"/>
  <c r="AI1745"/>
  <c r="W1745"/>
  <c r="R1745"/>
  <c r="A1745"/>
  <c r="AH1744"/>
  <c r="AI1744"/>
  <c r="W1744"/>
  <c r="R1744"/>
  <c r="A1744"/>
  <c r="AH1743"/>
  <c r="AI1743"/>
  <c r="W1743"/>
  <c r="R1743"/>
  <c r="A1743"/>
  <c r="AH1742"/>
  <c r="AI1742"/>
  <c r="W1742"/>
  <c r="R1742"/>
  <c r="A1742"/>
  <c r="AH1741"/>
  <c r="AI1741"/>
  <c r="W1741"/>
  <c r="R1741"/>
  <c r="A1741"/>
  <c r="AH1740"/>
  <c r="AI1740"/>
  <c r="W1740"/>
  <c r="R1740"/>
  <c r="A1740"/>
  <c r="AH1739"/>
  <c r="AI1739"/>
  <c r="W1739"/>
  <c r="R1739"/>
  <c r="A1739"/>
  <c r="AH1738"/>
  <c r="AI1738"/>
  <c r="W1738"/>
  <c r="R1738"/>
  <c r="A1738"/>
  <c r="AH1737"/>
  <c r="AI1737"/>
  <c r="W1737"/>
  <c r="R1737"/>
  <c r="A1737"/>
  <c r="AH1736"/>
  <c r="AI1736"/>
  <c r="W1736"/>
  <c r="R1736"/>
  <c r="A1736"/>
  <c r="AH1735"/>
  <c r="AI1735"/>
  <c r="W1735"/>
  <c r="R1735"/>
  <c r="A1735"/>
  <c r="AH1734"/>
  <c r="AI1734"/>
  <c r="W1734"/>
  <c r="R1734"/>
  <c r="A1734"/>
  <c r="AH1733"/>
  <c r="AI1733"/>
  <c r="W1733"/>
  <c r="R1733"/>
  <c r="A1733"/>
  <c r="AH1732"/>
  <c r="AI1732"/>
  <c r="W1732"/>
  <c r="R1732"/>
  <c r="A1732"/>
  <c r="AH1731"/>
  <c r="AI1731"/>
  <c r="W1731"/>
  <c r="R1731"/>
  <c r="A1731"/>
  <c r="AH1730"/>
  <c r="AI1730"/>
  <c r="W1730"/>
  <c r="R1730"/>
  <c r="A1730"/>
  <c r="AH1729"/>
  <c r="AI1729"/>
  <c r="W1729"/>
  <c r="R1729"/>
  <c r="A1729"/>
  <c r="AH1728"/>
  <c r="AI1728"/>
  <c r="W1728"/>
  <c r="R1728"/>
  <c r="A1728"/>
  <c r="AH1727"/>
  <c r="AI1727"/>
  <c r="W1727"/>
  <c r="R1727"/>
  <c r="A1727"/>
  <c r="AH1726"/>
  <c r="AI1726"/>
  <c r="W1726"/>
  <c r="R1726"/>
  <c r="A1726"/>
  <c r="AH1725"/>
  <c r="AI1725"/>
  <c r="W1725"/>
  <c r="R1725"/>
  <c r="A1725"/>
  <c r="AH1724"/>
  <c r="AI1724"/>
  <c r="W1724"/>
  <c r="R1724"/>
  <c r="A1724"/>
  <c r="AH1723"/>
  <c r="AI1723"/>
  <c r="W1723"/>
  <c r="R1723"/>
  <c r="A1723"/>
  <c r="AH1722"/>
  <c r="AI1722"/>
  <c r="W1722"/>
  <c r="R1722"/>
  <c r="A1722"/>
  <c r="AH1721"/>
  <c r="AI1721"/>
  <c r="W1721"/>
  <c r="R1721"/>
  <c r="A1721"/>
  <c r="AH1720"/>
  <c r="AI1720"/>
  <c r="W1720"/>
  <c r="R1720"/>
  <c r="A1720"/>
  <c r="AH1719"/>
  <c r="AI1719"/>
  <c r="W1719"/>
  <c r="R1719"/>
  <c r="A1719"/>
  <c r="AH1718"/>
  <c r="AI1718"/>
  <c r="W1718"/>
  <c r="R1718"/>
  <c r="A1718"/>
  <c r="AH1717"/>
  <c r="AI1717"/>
  <c r="W1717"/>
  <c r="R1717"/>
  <c r="A1717"/>
  <c r="AH1716"/>
  <c r="AI1716"/>
  <c r="W1716"/>
  <c r="R1716"/>
  <c r="A1716"/>
  <c r="AH1715"/>
  <c r="AI1715"/>
  <c r="W1715"/>
  <c r="R1715"/>
  <c r="A1715"/>
  <c r="AH1714"/>
  <c r="AI1714"/>
  <c r="W1714"/>
  <c r="R1714"/>
  <c r="A1714"/>
  <c r="AH1713"/>
  <c r="AI1713"/>
  <c r="W1713"/>
  <c r="R1713"/>
  <c r="A1713"/>
  <c r="AH1712"/>
  <c r="AI1712"/>
  <c r="W1712"/>
  <c r="R1712"/>
  <c r="A1712"/>
  <c r="AH1711"/>
  <c r="AI1711"/>
  <c r="W1711"/>
  <c r="R1711"/>
  <c r="A1711"/>
  <c r="AH1710"/>
  <c r="AI1710"/>
  <c r="W1710"/>
  <c r="R1710"/>
  <c r="A1710"/>
  <c r="AH1709"/>
  <c r="AI1709"/>
  <c r="W1709"/>
  <c r="R1709"/>
  <c r="A1709"/>
  <c r="AH1708"/>
  <c r="AI1708"/>
  <c r="W1708"/>
  <c r="R1708"/>
  <c r="A1708"/>
  <c r="AH1707"/>
  <c r="AI1707"/>
  <c r="W1707"/>
  <c r="R1707"/>
  <c r="A1707"/>
  <c r="AH1706"/>
  <c r="AI1706"/>
  <c r="W1706"/>
  <c r="R1706"/>
  <c r="A1706"/>
  <c r="AH1705"/>
  <c r="AI1705"/>
  <c r="W1705"/>
  <c r="R1705"/>
  <c r="A1705"/>
  <c r="AH1704"/>
  <c r="AI1704"/>
  <c r="W1704"/>
  <c r="R1704"/>
  <c r="A1704"/>
  <c r="AH1703"/>
  <c r="AI1703"/>
  <c r="W1703"/>
  <c r="R1703"/>
  <c r="A1703"/>
  <c r="AH1702"/>
  <c r="AI1702"/>
  <c r="W1702"/>
  <c r="R1702"/>
  <c r="A1702"/>
  <c r="AH1701"/>
  <c r="AI1701"/>
  <c r="W1701"/>
  <c r="R1701"/>
  <c r="A1701"/>
  <c r="AH1700"/>
  <c r="AI1700"/>
  <c r="W1700"/>
  <c r="R1700"/>
  <c r="A1700"/>
  <c r="AH1699"/>
  <c r="AI1699"/>
  <c r="W1699"/>
  <c r="R1699"/>
  <c r="A1699"/>
  <c r="AH1698"/>
  <c r="AI1698"/>
  <c r="W1698"/>
  <c r="R1698"/>
  <c r="A1698"/>
  <c r="AH1697"/>
  <c r="AI1697"/>
  <c r="W1697"/>
  <c r="R1697"/>
  <c r="A1697"/>
  <c r="AH1696"/>
  <c r="AI1696"/>
  <c r="W1696"/>
  <c r="R1696"/>
  <c r="A1696"/>
  <c r="AH1695"/>
  <c r="AI1695"/>
  <c r="W1695"/>
  <c r="R1695"/>
  <c r="A1695"/>
  <c r="AH1694"/>
  <c r="AI1694"/>
  <c r="W1694"/>
  <c r="R1694"/>
  <c r="A1694"/>
  <c r="AH1693"/>
  <c r="AI1693"/>
  <c r="W1693"/>
  <c r="R1693"/>
  <c r="A1693"/>
  <c r="AH1692"/>
  <c r="AI1692"/>
  <c r="W1692"/>
  <c r="R1692"/>
  <c r="A1692"/>
  <c r="AH1691"/>
  <c r="AI1691"/>
  <c r="W1691"/>
  <c r="R1691"/>
  <c r="A1691"/>
  <c r="AH1690"/>
  <c r="AI1690"/>
  <c r="W1690"/>
  <c r="R1690"/>
  <c r="A1690"/>
  <c r="AH1689"/>
  <c r="AI1689"/>
  <c r="W1689"/>
  <c r="R1689"/>
  <c r="A1689"/>
  <c r="AH1688"/>
  <c r="AI1688"/>
  <c r="W1688"/>
  <c r="R1688"/>
  <c r="A1688"/>
  <c r="AH1687"/>
  <c r="AI1687"/>
  <c r="W1687"/>
  <c r="R1687"/>
  <c r="A1687"/>
  <c r="AH1686"/>
  <c r="AI1686"/>
  <c r="W1686"/>
  <c r="R1686"/>
  <c r="A1686"/>
  <c r="AH1685"/>
  <c r="AI1685"/>
  <c r="W1685"/>
  <c r="R1685"/>
  <c r="A1685"/>
  <c r="AH1684"/>
  <c r="AI1684"/>
  <c r="W1684"/>
  <c r="R1684"/>
  <c r="A1684"/>
  <c r="AH1683"/>
  <c r="AI1683"/>
  <c r="W1683"/>
  <c r="R1683"/>
  <c r="A1683"/>
  <c r="AH1682"/>
  <c r="AI1682"/>
  <c r="W1682"/>
  <c r="R1682"/>
  <c r="A1682"/>
  <c r="AH1681"/>
  <c r="AI1681"/>
  <c r="W1681"/>
  <c r="R1681"/>
  <c r="A1681"/>
  <c r="AH1680"/>
  <c r="AI1680"/>
  <c r="W1680"/>
  <c r="R1680"/>
  <c r="A1680"/>
  <c r="AH1679"/>
  <c r="AI1679"/>
  <c r="W1679"/>
  <c r="R1679"/>
  <c r="A1679"/>
  <c r="AH1678"/>
  <c r="AI1678"/>
  <c r="W1678"/>
  <c r="R1678"/>
  <c r="A1678"/>
  <c r="AH1677"/>
  <c r="AI1677"/>
  <c r="W1677"/>
  <c r="R1677"/>
  <c r="A1677"/>
  <c r="AH1676"/>
  <c r="AI1676"/>
  <c r="W1676"/>
  <c r="R1676"/>
  <c r="A1676"/>
  <c r="AH1675"/>
  <c r="AI1675"/>
  <c r="W1675"/>
  <c r="R1675"/>
  <c r="A1675"/>
  <c r="AH1674"/>
  <c r="AI1674"/>
  <c r="W1674"/>
  <c r="R1674"/>
  <c r="A1674"/>
  <c r="AH1673"/>
  <c r="AI1673"/>
  <c r="W1673"/>
  <c r="R1673"/>
  <c r="A1673"/>
  <c r="AH1672"/>
  <c r="AI1672"/>
  <c r="W1672"/>
  <c r="R1672"/>
  <c r="A1672"/>
  <c r="AH1671"/>
  <c r="AI1671"/>
  <c r="W1671"/>
  <c r="R1671"/>
  <c r="A1671"/>
  <c r="AH1670"/>
  <c r="AI1670"/>
  <c r="W1670"/>
  <c r="R1670"/>
  <c r="A1670"/>
  <c r="AH1669"/>
  <c r="AI1669"/>
  <c r="W1669"/>
  <c r="R1669"/>
  <c r="A1669"/>
  <c r="AH1668"/>
  <c r="AI1668"/>
  <c r="W1668"/>
  <c r="R1668"/>
  <c r="A1668"/>
  <c r="AH1667"/>
  <c r="AI1667"/>
  <c r="W1667"/>
  <c r="R1667"/>
  <c r="A1667"/>
  <c r="AH1666"/>
  <c r="AI1666"/>
  <c r="W1666"/>
  <c r="R1666"/>
  <c r="A1666"/>
  <c r="AH1665"/>
  <c r="AI1665"/>
  <c r="W1665"/>
  <c r="R1665"/>
  <c r="A1665"/>
  <c r="AH1664"/>
  <c r="AI1664"/>
  <c r="W1664"/>
  <c r="R1664"/>
  <c r="A1664"/>
  <c r="AH1663"/>
  <c r="AI1663"/>
  <c r="W1663"/>
  <c r="R1663"/>
  <c r="A1663"/>
  <c r="AH1662"/>
  <c r="AI1662"/>
  <c r="W1662"/>
  <c r="R1662"/>
  <c r="A1662"/>
  <c r="AH1661"/>
  <c r="AI1661"/>
  <c r="W1661"/>
  <c r="R1661"/>
  <c r="A1661"/>
  <c r="AH1660"/>
  <c r="AI1660"/>
  <c r="W1660"/>
  <c r="R1660"/>
  <c r="A1660"/>
  <c r="AH1659"/>
  <c r="AI1659"/>
  <c r="W1659"/>
  <c r="R1659"/>
  <c r="A1659"/>
  <c r="AH1658"/>
  <c r="AI1658"/>
  <c r="W1658"/>
  <c r="R1658"/>
  <c r="A1658"/>
  <c r="AH1657"/>
  <c r="AI1657"/>
  <c r="W1657"/>
  <c r="R1657"/>
  <c r="A1657"/>
  <c r="AH1656"/>
  <c r="AI1656"/>
  <c r="W1656"/>
  <c r="R1656"/>
  <c r="A1656"/>
  <c r="AH1655"/>
  <c r="AI1655"/>
  <c r="W1655"/>
  <c r="R1655"/>
  <c r="A1655"/>
  <c r="AH1654"/>
  <c r="AI1654"/>
  <c r="W1654"/>
  <c r="R1654"/>
  <c r="A1654"/>
  <c r="AH1653"/>
  <c r="AI1653"/>
  <c r="W1653"/>
  <c r="R1653"/>
  <c r="A1653"/>
  <c r="AH1652"/>
  <c r="AI1652"/>
  <c r="W1652"/>
  <c r="R1652"/>
  <c r="A1652"/>
  <c r="AH1651"/>
  <c r="AI1651"/>
  <c r="W1651"/>
  <c r="R1651"/>
  <c r="A1651"/>
  <c r="AH1650"/>
  <c r="AI1650"/>
  <c r="W1650"/>
  <c r="R1650"/>
  <c r="A1650"/>
  <c r="AH1649"/>
  <c r="AI1649"/>
  <c r="W1649"/>
  <c r="R1649"/>
  <c r="A1649"/>
  <c r="AH1648"/>
  <c r="AI1648"/>
  <c r="W1648"/>
  <c r="R1648"/>
  <c r="A1648"/>
  <c r="AH1647"/>
  <c r="AI1647"/>
  <c r="W1647"/>
  <c r="R1647"/>
  <c r="A1647"/>
  <c r="AH1646"/>
  <c r="AI1646"/>
  <c r="W1646"/>
  <c r="R1646"/>
  <c r="A1646"/>
  <c r="AH1645"/>
  <c r="AI1645"/>
  <c r="W1645"/>
  <c r="R1645"/>
  <c r="A1645"/>
  <c r="AH1644"/>
  <c r="AI1644"/>
  <c r="W1644"/>
  <c r="R1644"/>
  <c r="A1644"/>
  <c r="AH1643"/>
  <c r="AI1643"/>
  <c r="W1643"/>
  <c r="R1643"/>
  <c r="A1643"/>
  <c r="AH1642"/>
  <c r="AI1642"/>
  <c r="W1642"/>
  <c r="R1642"/>
  <c r="A1642"/>
  <c r="AH1641"/>
  <c r="AI1641"/>
  <c r="W1641"/>
  <c r="R1641"/>
  <c r="A1641"/>
  <c r="AH1640"/>
  <c r="AI1640"/>
  <c r="W1640"/>
  <c r="R1640"/>
  <c r="A1640"/>
  <c r="AH1639"/>
  <c r="AI1639"/>
  <c r="W1639"/>
  <c r="R1639"/>
  <c r="A1639"/>
  <c r="AH1638"/>
  <c r="AI1638"/>
  <c r="W1638"/>
  <c r="R1638"/>
  <c r="A1638"/>
  <c r="AH1637"/>
  <c r="AI1637"/>
  <c r="W1637"/>
  <c r="R1637"/>
  <c r="A1637"/>
  <c r="AH1636"/>
  <c r="AI1636"/>
  <c r="W1636"/>
  <c r="R1636"/>
  <c r="A1636"/>
  <c r="AH1635"/>
  <c r="AI1635"/>
  <c r="W1635"/>
  <c r="R1635"/>
  <c r="A1635"/>
  <c r="AH1634"/>
  <c r="AI1634"/>
  <c r="W1634"/>
  <c r="R1634"/>
  <c r="A1634"/>
  <c r="AH1633"/>
  <c r="AI1633"/>
  <c r="W1633"/>
  <c r="R1633"/>
  <c r="A1633"/>
  <c r="AH1632"/>
  <c r="AI1632"/>
  <c r="W1632"/>
  <c r="R1632"/>
  <c r="A1632"/>
  <c r="AH1631"/>
  <c r="AI1631"/>
  <c r="W1631"/>
  <c r="R1631"/>
  <c r="A1631"/>
  <c r="AH1630"/>
  <c r="AI1630"/>
  <c r="W1630"/>
  <c r="R1630"/>
  <c r="A1630"/>
  <c r="AH1629"/>
  <c r="AI1629"/>
  <c r="W1629"/>
  <c r="R1629"/>
  <c r="A1629"/>
  <c r="AH1628"/>
  <c r="AI1628"/>
  <c r="W1628"/>
  <c r="R1628"/>
  <c r="A1628"/>
  <c r="AH1627"/>
  <c r="AI1627"/>
  <c r="W1627"/>
  <c r="R1627"/>
  <c r="A1627"/>
  <c r="AH1626"/>
  <c r="AI1626"/>
  <c r="W1626"/>
  <c r="R1626"/>
  <c r="A1626"/>
  <c r="AH1625"/>
  <c r="AI1625"/>
  <c r="W1625"/>
  <c r="R1625"/>
  <c r="A1625"/>
  <c r="AH1624"/>
  <c r="AI1624"/>
  <c r="W1624"/>
  <c r="R1624"/>
  <c r="A1624"/>
  <c r="AH1623"/>
  <c r="AI1623"/>
  <c r="W1623"/>
  <c r="R1623"/>
  <c r="A1623"/>
  <c r="AH1622"/>
  <c r="AI1622"/>
  <c r="W1622"/>
  <c r="R1622"/>
  <c r="A1622"/>
  <c r="AH1621"/>
  <c r="AI1621"/>
  <c r="W1621"/>
  <c r="R1621"/>
  <c r="A1621"/>
  <c r="AH1620"/>
  <c r="AI1620"/>
  <c r="W1620"/>
  <c r="R1620"/>
  <c r="A1620"/>
  <c r="AH1619"/>
  <c r="AI1619"/>
  <c r="W1619"/>
  <c r="R1619"/>
  <c r="A1619"/>
  <c r="AH1618"/>
  <c r="AI1618"/>
  <c r="W1618"/>
  <c r="R1618"/>
  <c r="A1618"/>
  <c r="AH1617"/>
  <c r="AI1617"/>
  <c r="W1617"/>
  <c r="R1617"/>
  <c r="A1617"/>
  <c r="AH1616"/>
  <c r="AI1616"/>
  <c r="W1616"/>
  <c r="R1616"/>
  <c r="A1616"/>
  <c r="AH1615"/>
  <c r="AI1615"/>
  <c r="W1615"/>
  <c r="R1615"/>
  <c r="A1615"/>
  <c r="AH1614"/>
  <c r="AI1614"/>
  <c r="W1614"/>
  <c r="R1614"/>
  <c r="A1614"/>
  <c r="AH1613"/>
  <c r="AI1613"/>
  <c r="W1613"/>
  <c r="R1613"/>
  <c r="A1613"/>
  <c r="AH1612"/>
  <c r="AI1612"/>
  <c r="W1612"/>
  <c r="R1612"/>
  <c r="A1612"/>
  <c r="AH1611"/>
  <c r="AI1611"/>
  <c r="W1611"/>
  <c r="R1611"/>
  <c r="A1611"/>
  <c r="AH1610"/>
  <c r="AI1610"/>
  <c r="W1610"/>
  <c r="R1610"/>
  <c r="A1610"/>
  <c r="AH1609"/>
  <c r="AI1609"/>
  <c r="W1609"/>
  <c r="R1609"/>
  <c r="A1609"/>
  <c r="AH1608"/>
  <c r="AI1608"/>
  <c r="W1608"/>
  <c r="R1608"/>
  <c r="A1608"/>
  <c r="AH1607"/>
  <c r="AI1607"/>
  <c r="W1607"/>
  <c r="R1607"/>
  <c r="A1607"/>
  <c r="AH1606"/>
  <c r="AI1606"/>
  <c r="W1606"/>
  <c r="R1606"/>
  <c r="A1606"/>
  <c r="AH1605"/>
  <c r="AI1605"/>
  <c r="W1605"/>
  <c r="R1605"/>
  <c r="A1605"/>
  <c r="AH1604"/>
  <c r="AI1604"/>
  <c r="W1604"/>
  <c r="R1604"/>
  <c r="A1604"/>
  <c r="AH1603"/>
  <c r="AI1603"/>
  <c r="W1603"/>
  <c r="R1603"/>
  <c r="A1603"/>
  <c r="AH1602"/>
  <c r="AI1602"/>
  <c r="W1602"/>
  <c r="R1602"/>
  <c r="A1602"/>
  <c r="AH1601"/>
  <c r="AI1601"/>
  <c r="W1601"/>
  <c r="R1601"/>
  <c r="A1601"/>
  <c r="AH1600"/>
  <c r="AI1600"/>
  <c r="W1600"/>
  <c r="R1600"/>
  <c r="A1600"/>
  <c r="AH1599"/>
  <c r="AI1599"/>
  <c r="W1599"/>
  <c r="R1599"/>
  <c r="A1599"/>
  <c r="AH1598"/>
  <c r="AI1598"/>
  <c r="W1598"/>
  <c r="R1598"/>
  <c r="A1598"/>
  <c r="AH1597"/>
  <c r="AI1597"/>
  <c r="W1597"/>
  <c r="R1597"/>
  <c r="A1597"/>
  <c r="AH1596"/>
  <c r="AI1596"/>
  <c r="W1596"/>
  <c r="R1596"/>
  <c r="A1596"/>
  <c r="AH1595"/>
  <c r="AI1595"/>
  <c r="W1595"/>
  <c r="R1595"/>
  <c r="A1595"/>
  <c r="AH1594"/>
  <c r="AI1594"/>
  <c r="W1594"/>
  <c r="R1594"/>
  <c r="A1594"/>
  <c r="AH1593"/>
  <c r="AI1593"/>
  <c r="W1593"/>
  <c r="R1593"/>
  <c r="A1593"/>
  <c r="AH1592"/>
  <c r="AI1592"/>
  <c r="W1592"/>
  <c r="R1592"/>
  <c r="A1592"/>
  <c r="AH1591"/>
  <c r="AI1591"/>
  <c r="W1591"/>
  <c r="R1591"/>
  <c r="A1591"/>
  <c r="AH1590"/>
  <c r="AI1590"/>
  <c r="W1590"/>
  <c r="R1590"/>
  <c r="A1590"/>
  <c r="AH1589"/>
  <c r="AI1589"/>
  <c r="W1589"/>
  <c r="R1589"/>
  <c r="A1589"/>
  <c r="AH1588"/>
  <c r="AI1588"/>
  <c r="W1588"/>
  <c r="R1588"/>
  <c r="A1588"/>
  <c r="AH1587"/>
  <c r="AI1587"/>
  <c r="W1587"/>
  <c r="R1587"/>
  <c r="A1587"/>
  <c r="AH1586"/>
  <c r="AI1586"/>
  <c r="W1586"/>
  <c r="R1586"/>
  <c r="A1586"/>
  <c r="AH1585"/>
  <c r="AI1585"/>
  <c r="W1585"/>
  <c r="R1585"/>
  <c r="A1585"/>
  <c r="AH1584"/>
  <c r="AI1584"/>
  <c r="W1584"/>
  <c r="R1584"/>
  <c r="A1584"/>
  <c r="AH1583"/>
  <c r="AI1583"/>
  <c r="W1583"/>
  <c r="R1583"/>
  <c r="A1583"/>
  <c r="AH1582"/>
  <c r="AI1582"/>
  <c r="W1582"/>
  <c r="R1582"/>
  <c r="A1582"/>
  <c r="AH1581"/>
  <c r="AI1581"/>
  <c r="W1581"/>
  <c r="R1581"/>
  <c r="A1581"/>
  <c r="AH1580"/>
  <c r="AI1580"/>
  <c r="W1580"/>
  <c r="R1580"/>
  <c r="A1580"/>
  <c r="AH1579"/>
  <c r="AI1579"/>
  <c r="W1579"/>
  <c r="R1579"/>
  <c r="A1579"/>
  <c r="AH1578"/>
  <c r="AI1578"/>
  <c r="W1578"/>
  <c r="R1578"/>
  <c r="A1578"/>
  <c r="AH1577"/>
  <c r="AI1577"/>
  <c r="W1577"/>
  <c r="R1577"/>
  <c r="A1577"/>
  <c r="AH1576"/>
  <c r="AI1576"/>
  <c r="W1576"/>
  <c r="R1576"/>
  <c r="A1576"/>
  <c r="AH1575"/>
  <c r="AI1575"/>
  <c r="W1575"/>
  <c r="R1575"/>
  <c r="A1575"/>
  <c r="AH1574"/>
  <c r="AI1574"/>
  <c r="W1574"/>
  <c r="R1574"/>
  <c r="A1574"/>
  <c r="AH1573"/>
  <c r="AI1573"/>
  <c r="W1573"/>
  <c r="R1573"/>
  <c r="A1573"/>
  <c r="AH1572"/>
  <c r="AI1572"/>
  <c r="W1572"/>
  <c r="R1572"/>
  <c r="A1572"/>
  <c r="AH1571"/>
  <c r="AI1571"/>
  <c r="W1571"/>
  <c r="R1571"/>
  <c r="A1571"/>
  <c r="AH1570"/>
  <c r="AI1570"/>
  <c r="W1570"/>
  <c r="R1570"/>
  <c r="A1570"/>
  <c r="AH1569"/>
  <c r="AI1569"/>
  <c r="W1569"/>
  <c r="R1569"/>
  <c r="A1569"/>
  <c r="AH1568"/>
  <c r="AI1568"/>
  <c r="W1568"/>
  <c r="R1568"/>
  <c r="A1568"/>
  <c r="AH1567"/>
  <c r="AI1567"/>
  <c r="W1567"/>
  <c r="R1567"/>
  <c r="A1567"/>
  <c r="AH1566"/>
  <c r="AI1566"/>
  <c r="W1566"/>
  <c r="R1566"/>
  <c r="A1566"/>
  <c r="AH1565"/>
  <c r="AI1565"/>
  <c r="W1565"/>
  <c r="R1565"/>
  <c r="A1565"/>
  <c r="AH1564"/>
  <c r="AI1564"/>
  <c r="W1564"/>
  <c r="R1564"/>
  <c r="A1564"/>
  <c r="AH1563"/>
  <c r="AI1563"/>
  <c r="W1563"/>
  <c r="R1563"/>
  <c r="A1563"/>
  <c r="AH1562"/>
  <c r="AI1562"/>
  <c r="W1562"/>
  <c r="R1562"/>
  <c r="A1562"/>
  <c r="AH1561"/>
  <c r="AI1561"/>
  <c r="W1561"/>
  <c r="R1561"/>
  <c r="A1561"/>
  <c r="AH1560"/>
  <c r="AI1560"/>
  <c r="W1560"/>
  <c r="R1560"/>
  <c r="A1560"/>
  <c r="AH1559"/>
  <c r="AI1559"/>
  <c r="W1559"/>
  <c r="R1559"/>
  <c r="A1559"/>
  <c r="AH1558"/>
  <c r="AI1558"/>
  <c r="W1558"/>
  <c r="R1558"/>
  <c r="A1558"/>
  <c r="AH1557"/>
  <c r="AI1557"/>
  <c r="W1557"/>
  <c r="R1557"/>
  <c r="A1557"/>
  <c r="AH1556"/>
  <c r="AI1556"/>
  <c r="W1556"/>
  <c r="R1556"/>
  <c r="A1556"/>
  <c r="AH1555"/>
  <c r="AI1555"/>
  <c r="W1555"/>
  <c r="R1555"/>
  <c r="A1555"/>
  <c r="AH1554"/>
  <c r="AI1554"/>
  <c r="W1554"/>
  <c r="R1554"/>
  <c r="A1554"/>
  <c r="AH1553"/>
  <c r="AI1553"/>
  <c r="W1553"/>
  <c r="R1553"/>
  <c r="A1553"/>
  <c r="AH1552"/>
  <c r="AI1552"/>
  <c r="W1552"/>
  <c r="R1552"/>
  <c r="A1552"/>
  <c r="AH1551"/>
  <c r="AI1551"/>
  <c r="W1551"/>
  <c r="R1551"/>
  <c r="A1551"/>
  <c r="AH1550"/>
  <c r="AI1550"/>
  <c r="W1550"/>
  <c r="R1550"/>
  <c r="A1550"/>
  <c r="AH1549"/>
  <c r="AI1549"/>
  <c r="W1549"/>
  <c r="R1549"/>
  <c r="A1549"/>
  <c r="AH1548"/>
  <c r="AI1548"/>
  <c r="W1548"/>
  <c r="R1548"/>
  <c r="A1548"/>
  <c r="AH1547"/>
  <c r="AI1547"/>
  <c r="W1547"/>
  <c r="R1547"/>
  <c r="A1547"/>
  <c r="AH1546"/>
  <c r="AI1546"/>
  <c r="W1546"/>
  <c r="R1546"/>
  <c r="A1546"/>
  <c r="AH1545"/>
  <c r="AI1545"/>
  <c r="W1545"/>
  <c r="R1545"/>
  <c r="A1545"/>
  <c r="AH1544"/>
  <c r="AI1544"/>
  <c r="W1544"/>
  <c r="R1544"/>
  <c r="A1544"/>
  <c r="AH1543"/>
  <c r="AI1543"/>
  <c r="W1543"/>
  <c r="R1543"/>
  <c r="A1543"/>
  <c r="AH1542"/>
  <c r="AI1542"/>
  <c r="W1542"/>
  <c r="R1542"/>
  <c r="A1542"/>
  <c r="AH1541"/>
  <c r="AI1541"/>
  <c r="W1541"/>
  <c r="R1541"/>
  <c r="A1541"/>
  <c r="AH1540"/>
  <c r="AI1540"/>
  <c r="W1540"/>
  <c r="R1540"/>
  <c r="A1540"/>
  <c r="AH1539"/>
  <c r="AI1539"/>
  <c r="W1539"/>
  <c r="R1539"/>
  <c r="A1539"/>
  <c r="AH1538"/>
  <c r="AI1538"/>
  <c r="W1538"/>
  <c r="R1538"/>
  <c r="A1538"/>
  <c r="AH1537"/>
  <c r="AI1537"/>
  <c r="W1537"/>
  <c r="R1537"/>
  <c r="A1537"/>
  <c r="AH1536"/>
  <c r="AI1536"/>
  <c r="W1536"/>
  <c r="R1536"/>
  <c r="A1536"/>
  <c r="AH1535"/>
  <c r="AI1535"/>
  <c r="W1535"/>
  <c r="R1535"/>
  <c r="A1535"/>
  <c r="AH1534"/>
  <c r="AI1534"/>
  <c r="W1534"/>
  <c r="R1534"/>
  <c r="A1534"/>
  <c r="AH1533"/>
  <c r="AI1533"/>
  <c r="W1533"/>
  <c r="R1533"/>
  <c r="A1533"/>
  <c r="AH1532"/>
  <c r="AI1532"/>
  <c r="W1532"/>
  <c r="R1532"/>
  <c r="A1532"/>
  <c r="AH1531"/>
  <c r="AI1531"/>
  <c r="W1531"/>
  <c r="R1531"/>
  <c r="A1531"/>
  <c r="AH1530"/>
  <c r="AI1530"/>
  <c r="W1530"/>
  <c r="R1530"/>
  <c r="A1530"/>
  <c r="AH1529"/>
  <c r="AI1529"/>
  <c r="W1529"/>
  <c r="R1529"/>
  <c r="A1529"/>
  <c r="AH1528"/>
  <c r="AI1528"/>
  <c r="W1528"/>
  <c r="R1528"/>
  <c r="A1528"/>
  <c r="AH1527"/>
  <c r="AI1527"/>
  <c r="W1527"/>
  <c r="R1527"/>
  <c r="A1527"/>
  <c r="AH1526"/>
  <c r="AI1526"/>
  <c r="W1526"/>
  <c r="R1526"/>
  <c r="A1526"/>
  <c r="AH1525"/>
  <c r="AI1525"/>
  <c r="W1525"/>
  <c r="R1525"/>
  <c r="A1525"/>
  <c r="AH1524"/>
  <c r="AI1524"/>
  <c r="W1524"/>
  <c r="R1524"/>
  <c r="A1524"/>
  <c r="AH1523"/>
  <c r="AI1523"/>
  <c r="W1523"/>
  <c r="R1523"/>
  <c r="A1523"/>
  <c r="AH1522"/>
  <c r="AI1522"/>
  <c r="W1522"/>
  <c r="R1522"/>
  <c r="A1522"/>
  <c r="AH1521"/>
  <c r="AI1521"/>
  <c r="W1521"/>
  <c r="R1521"/>
  <c r="A1521"/>
  <c r="AH1520"/>
  <c r="AI1520"/>
  <c r="W1520"/>
  <c r="R1520"/>
  <c r="A1520"/>
  <c r="AH1519"/>
  <c r="AI1519"/>
  <c r="W1519"/>
  <c r="R1519"/>
  <c r="A1519"/>
  <c r="AH1518"/>
  <c r="AI1518"/>
  <c r="W1518"/>
  <c r="R1518"/>
  <c r="A1518"/>
  <c r="AH1517"/>
  <c r="AI1517"/>
  <c r="W1517"/>
  <c r="R1517"/>
  <c r="A1517"/>
  <c r="AH1516"/>
  <c r="AI1516"/>
  <c r="W1516"/>
  <c r="R1516"/>
  <c r="A1516"/>
  <c r="AH1515"/>
  <c r="AI1515"/>
  <c r="W1515"/>
  <c r="R1515"/>
  <c r="A1515"/>
  <c r="AH1514"/>
  <c r="AI1514"/>
  <c r="W1514"/>
  <c r="R1514"/>
  <c r="A1514"/>
  <c r="AH1513"/>
  <c r="AI1513"/>
  <c r="W1513"/>
  <c r="R1513"/>
  <c r="A1513"/>
  <c r="AH1512"/>
  <c r="AI1512"/>
  <c r="W1512"/>
  <c r="R1512"/>
  <c r="A1512"/>
  <c r="AH1511"/>
  <c r="AI1511"/>
  <c r="W1511"/>
  <c r="R1511"/>
  <c r="A1511"/>
  <c r="AH1510"/>
  <c r="AI1510"/>
  <c r="W1510"/>
  <c r="R1510"/>
  <c r="A1510"/>
  <c r="AH1509"/>
  <c r="AI1509"/>
  <c r="W1509"/>
  <c r="R1509"/>
  <c r="A1509"/>
  <c r="AH1508"/>
  <c r="AI1508"/>
  <c r="W1508"/>
  <c r="R1508"/>
  <c r="A1508"/>
  <c r="AH1507"/>
  <c r="AI1507"/>
  <c r="W1507"/>
  <c r="R1507"/>
  <c r="A1507"/>
  <c r="AH1506"/>
  <c r="AI1506"/>
  <c r="W1506"/>
  <c r="R1506"/>
  <c r="A1506"/>
  <c r="AH1505"/>
  <c r="AI1505"/>
  <c r="W1505"/>
  <c r="R1505"/>
  <c r="A1505"/>
  <c r="AH1504"/>
  <c r="AI1504"/>
  <c r="W1504"/>
  <c r="R1504"/>
  <c r="A1504"/>
  <c r="AH1503"/>
  <c r="AI1503"/>
  <c r="W1503"/>
  <c r="R1503"/>
  <c r="A1503"/>
  <c r="AH1502"/>
  <c r="AI1502"/>
  <c r="W1502"/>
  <c r="R1502"/>
  <c r="A1502"/>
  <c r="AH1501"/>
  <c r="AI1501"/>
  <c r="W1501"/>
  <c r="R1501"/>
  <c r="A1501"/>
  <c r="AH1500"/>
  <c r="AI1500"/>
  <c r="W1500"/>
  <c r="R1500"/>
  <c r="A1500"/>
  <c r="AH1499"/>
  <c r="AI1499"/>
  <c r="W1499"/>
  <c r="R1499"/>
  <c r="A1499"/>
  <c r="AH1498"/>
  <c r="AI1498"/>
  <c r="W1498"/>
  <c r="R1498"/>
  <c r="A1498"/>
  <c r="AH1497"/>
  <c r="AI1497"/>
  <c r="W1497"/>
  <c r="R1497"/>
  <c r="A1497"/>
  <c r="AH1496"/>
  <c r="AI1496"/>
  <c r="W1496"/>
  <c r="R1496"/>
  <c r="A1496"/>
  <c r="AH1495"/>
  <c r="AI1495"/>
  <c r="W1495"/>
  <c r="R1495"/>
  <c r="A1495"/>
  <c r="AH1494"/>
  <c r="AI1494"/>
  <c r="W1494"/>
  <c r="R1494"/>
  <c r="A1494"/>
  <c r="AH1493"/>
  <c r="AI1493"/>
  <c r="W1493"/>
  <c r="R1493"/>
  <c r="A1493"/>
  <c r="AH1492"/>
  <c r="AI1492"/>
  <c r="W1492"/>
  <c r="R1492"/>
  <c r="A1492"/>
  <c r="AH1491"/>
  <c r="AI1491"/>
  <c r="W1491"/>
  <c r="R1491"/>
  <c r="A1491"/>
  <c r="AH1490"/>
  <c r="AI1490"/>
  <c r="W1490"/>
  <c r="R1490"/>
  <c r="A1490"/>
  <c r="AH1489"/>
  <c r="AI1489"/>
  <c r="W1489"/>
  <c r="R1489"/>
  <c r="A1489"/>
  <c r="AH1488"/>
  <c r="AI1488"/>
  <c r="W1488"/>
  <c r="R1488"/>
  <c r="A1488"/>
  <c r="AH1487"/>
  <c r="AI1487"/>
  <c r="W1487"/>
  <c r="R1487"/>
  <c r="A1487"/>
  <c r="AH1486"/>
  <c r="AI1486"/>
  <c r="W1486"/>
  <c r="R1486"/>
  <c r="A1486"/>
  <c r="AH1485"/>
  <c r="AI1485"/>
  <c r="W1485"/>
  <c r="R1485"/>
  <c r="A1485"/>
  <c r="AH1484"/>
  <c r="AI1484"/>
  <c r="W1484"/>
  <c r="R1484"/>
  <c r="A1484"/>
  <c r="AH1483"/>
  <c r="AI1483"/>
  <c r="W1483"/>
  <c r="R1483"/>
  <c r="A1483"/>
  <c r="AH1482"/>
  <c r="AI1482"/>
  <c r="W1482"/>
  <c r="R1482"/>
  <c r="A1482"/>
  <c r="AH1481"/>
  <c r="AI1481"/>
  <c r="W1481"/>
  <c r="R1481"/>
  <c r="A1481"/>
  <c r="AH1480"/>
  <c r="AI1480"/>
  <c r="W1480"/>
  <c r="R1480"/>
  <c r="A1480"/>
  <c r="AH1479"/>
  <c r="AI1479"/>
  <c r="W1479"/>
  <c r="R1479"/>
  <c r="A1479"/>
  <c r="AH1478"/>
  <c r="AI1478"/>
  <c r="W1478"/>
  <c r="R1478"/>
  <c r="A1478"/>
  <c r="AH1477"/>
  <c r="AI1477"/>
  <c r="W1477"/>
  <c r="R1477"/>
  <c r="A1477"/>
  <c r="AH1476"/>
  <c r="AI1476"/>
  <c r="W1476"/>
  <c r="R1476"/>
  <c r="A1476"/>
  <c r="AH1475"/>
  <c r="AI1475"/>
  <c r="W1475"/>
  <c r="R1475"/>
  <c r="A1475"/>
  <c r="AH1474"/>
  <c r="AI1474"/>
  <c r="W1474"/>
  <c r="R1474"/>
  <c r="A1474"/>
  <c r="AH1473"/>
  <c r="AI1473"/>
  <c r="W1473"/>
  <c r="R1473"/>
  <c r="A1473"/>
  <c r="AH1472"/>
  <c r="AI1472"/>
  <c r="W1472"/>
  <c r="R1472"/>
  <c r="A1472"/>
  <c r="AH1471"/>
  <c r="AI1471"/>
  <c r="W1471"/>
  <c r="R1471"/>
  <c r="A1471"/>
  <c r="AH1470"/>
  <c r="AI1470"/>
  <c r="W1470"/>
  <c r="R1470"/>
  <c r="A1470"/>
  <c r="AH1469"/>
  <c r="AI1469"/>
  <c r="W1469"/>
  <c r="R1469"/>
  <c r="A1469"/>
  <c r="AH1468"/>
  <c r="AI1468"/>
  <c r="W1468"/>
  <c r="R1468"/>
  <c r="A1468"/>
  <c r="AH1467"/>
  <c r="AI1467"/>
  <c r="W1467"/>
  <c r="R1467"/>
  <c r="A1467"/>
  <c r="AH1466"/>
  <c r="AI1466"/>
  <c r="W1466"/>
  <c r="R1466"/>
  <c r="A1466"/>
  <c r="AH1465"/>
  <c r="AI1465"/>
  <c r="W1465"/>
  <c r="R1465"/>
  <c r="A1465"/>
  <c r="AH1464"/>
  <c r="AI1464"/>
  <c r="W1464"/>
  <c r="R1464"/>
  <c r="A1464"/>
  <c r="AH1463"/>
  <c r="AI1463"/>
  <c r="W1463"/>
  <c r="R1463"/>
  <c r="A1463"/>
  <c r="AH1462"/>
  <c r="AI1462"/>
  <c r="W1462"/>
  <c r="R1462"/>
  <c r="A1462"/>
  <c r="AH1461"/>
  <c r="AI1461"/>
  <c r="W1461"/>
  <c r="R1461"/>
  <c r="A1461"/>
  <c r="AH1460"/>
  <c r="AI1460"/>
  <c r="W1460"/>
  <c r="R1460"/>
  <c r="A1460"/>
  <c r="AH1459"/>
  <c r="AI1459"/>
  <c r="W1459"/>
  <c r="R1459"/>
  <c r="A1459"/>
  <c r="AH1458"/>
  <c r="AI1458"/>
  <c r="W1458"/>
  <c r="R1458"/>
  <c r="A1458"/>
  <c r="AH1457"/>
  <c r="AI1457"/>
  <c r="W1457"/>
  <c r="R1457"/>
  <c r="A1457"/>
  <c r="AH1456"/>
  <c r="AI1456"/>
  <c r="W1456"/>
  <c r="R1456"/>
  <c r="A1456"/>
  <c r="AH1455"/>
  <c r="AI1455"/>
  <c r="W1455"/>
  <c r="R1455"/>
  <c r="A1455"/>
  <c r="AH1454"/>
  <c r="AI1454"/>
  <c r="W1454"/>
  <c r="R1454"/>
  <c r="A1454"/>
  <c r="AH1453"/>
  <c r="AI1453"/>
  <c r="W1453"/>
  <c r="R1453"/>
  <c r="A1453"/>
  <c r="AH1452"/>
  <c r="AI1452"/>
  <c r="W1452"/>
  <c r="R1452"/>
  <c r="A1452"/>
  <c r="AH1451"/>
  <c r="AI1451"/>
  <c r="W1451"/>
  <c r="R1451"/>
  <c r="A1451"/>
  <c r="AH1450"/>
  <c r="AI1450"/>
  <c r="W1450"/>
  <c r="R1450"/>
  <c r="A1450"/>
  <c r="AH1449"/>
  <c r="AI1449"/>
  <c r="W1449"/>
  <c r="R1449"/>
  <c r="A1449"/>
  <c r="AH1448"/>
  <c r="AI1448"/>
  <c r="W1448"/>
  <c r="R1448"/>
  <c r="A1448"/>
  <c r="AH1447"/>
  <c r="AI1447"/>
  <c r="W1447"/>
  <c r="R1447"/>
  <c r="A1447"/>
  <c r="AH1446"/>
  <c r="AI1446"/>
  <c r="W1446"/>
  <c r="R1446"/>
  <c r="A1446"/>
  <c r="AH1445"/>
  <c r="AI1445"/>
  <c r="W1445"/>
  <c r="R1445"/>
  <c r="A1445"/>
  <c r="AH1444"/>
  <c r="AI1444"/>
  <c r="W1444"/>
  <c r="R1444"/>
  <c r="A1444"/>
  <c r="AH1443"/>
  <c r="AI1443"/>
  <c r="W1443"/>
  <c r="R1443"/>
  <c r="A1443"/>
  <c r="AH1442"/>
  <c r="AI1442"/>
  <c r="W1442"/>
  <c r="R1442"/>
  <c r="A1442"/>
  <c r="AH1441"/>
  <c r="AI1441"/>
  <c r="W1441"/>
  <c r="R1441"/>
  <c r="A1441"/>
  <c r="AH1440"/>
  <c r="AI1440"/>
  <c r="W1440"/>
  <c r="R1440"/>
  <c r="A1440"/>
  <c r="AH1439"/>
  <c r="AI1439"/>
  <c r="W1439"/>
  <c r="R1439"/>
  <c r="A1439"/>
  <c r="AH1438"/>
  <c r="AI1438"/>
  <c r="W1438"/>
  <c r="R1438"/>
  <c r="A1438"/>
  <c r="AH1437"/>
  <c r="AI1437"/>
  <c r="W1437"/>
  <c r="R1437"/>
  <c r="A1437"/>
  <c r="AH1436"/>
  <c r="AI1436"/>
  <c r="W1436"/>
  <c r="R1436"/>
  <c r="A1436"/>
  <c r="AH1435"/>
  <c r="AI1435"/>
  <c r="W1435"/>
  <c r="R1435"/>
  <c r="A1435"/>
  <c r="AH1434"/>
  <c r="AI1434"/>
  <c r="W1434"/>
  <c r="R1434"/>
  <c r="A1434"/>
  <c r="AH1433"/>
  <c r="AI1433"/>
  <c r="W1433"/>
  <c r="R1433"/>
  <c r="A1433"/>
  <c r="AH1432"/>
  <c r="AI1432"/>
  <c r="W1432"/>
  <c r="R1432"/>
  <c r="A1432"/>
  <c r="AH1431"/>
  <c r="AI1431"/>
  <c r="W1431"/>
  <c r="R1431"/>
  <c r="A1431"/>
  <c r="AH1430"/>
  <c r="AI1430"/>
  <c r="W1430"/>
  <c r="R1430"/>
  <c r="A1430"/>
  <c r="AH1429"/>
  <c r="AI1429"/>
  <c r="W1429"/>
  <c r="R1429"/>
  <c r="A1429"/>
  <c r="AH1428"/>
  <c r="AI1428"/>
  <c r="W1428"/>
  <c r="R1428"/>
  <c r="A1428"/>
  <c r="AH1427"/>
  <c r="AI1427"/>
  <c r="W1427"/>
  <c r="R1427"/>
  <c r="A1427"/>
  <c r="AH1426"/>
  <c r="AI1426"/>
  <c r="W1426"/>
  <c r="R1426"/>
  <c r="A1426"/>
  <c r="AH1425"/>
  <c r="AI1425"/>
  <c r="W1425"/>
  <c r="R1425"/>
  <c r="A1425"/>
  <c r="AH1424"/>
  <c r="AI1424"/>
  <c r="W1424"/>
  <c r="R1424"/>
  <c r="A1424"/>
  <c r="AH1423"/>
  <c r="AI1423"/>
  <c r="W1423"/>
  <c r="R1423"/>
  <c r="A1423"/>
  <c r="AH1422"/>
  <c r="AI1422"/>
  <c r="W1422"/>
  <c r="R1422"/>
  <c r="A1422"/>
  <c r="AH1421"/>
  <c r="AI1421"/>
  <c r="W1421"/>
  <c r="R1421"/>
  <c r="A1421"/>
  <c r="AH1420"/>
  <c r="AI1420"/>
  <c r="W1420"/>
  <c r="R1420"/>
  <c r="A1420"/>
  <c r="AH1419"/>
  <c r="AI1419"/>
  <c r="W1419"/>
  <c r="R1419"/>
  <c r="A1419"/>
  <c r="AH1418"/>
  <c r="AI1418"/>
  <c r="W1418"/>
  <c r="R1418"/>
  <c r="A1418"/>
  <c r="AH1417"/>
  <c r="AI1417"/>
  <c r="W1417"/>
  <c r="R1417"/>
  <c r="A1417"/>
  <c r="AH1416"/>
  <c r="AI1416"/>
  <c r="W1416"/>
  <c r="R1416"/>
  <c r="A1416"/>
  <c r="AH1415"/>
  <c r="AI1415"/>
  <c r="W1415"/>
  <c r="R1415"/>
  <c r="A1415"/>
  <c r="AH1414"/>
  <c r="AI1414"/>
  <c r="W1414"/>
  <c r="R1414"/>
  <c r="A1414"/>
  <c r="AH1413"/>
  <c r="AI1413"/>
  <c r="W1413"/>
  <c r="R1413"/>
  <c r="A1413"/>
  <c r="AH1412"/>
  <c r="AI1412"/>
  <c r="W1412"/>
  <c r="R1412"/>
  <c r="A1412"/>
  <c r="AH1411"/>
  <c r="AI1411"/>
  <c r="W1411"/>
  <c r="R1411"/>
  <c r="A1411"/>
  <c r="AH1410"/>
  <c r="AI1410"/>
  <c r="W1410"/>
  <c r="R1410"/>
  <c r="A1410"/>
  <c r="AH1409"/>
  <c r="AI1409"/>
  <c r="W1409"/>
  <c r="R1409"/>
  <c r="A1409"/>
  <c r="AH1408"/>
  <c r="AI1408"/>
  <c r="W1408"/>
  <c r="R1408"/>
  <c r="A1408"/>
  <c r="AH1407"/>
  <c r="AI1407"/>
  <c r="W1407"/>
  <c r="R1407"/>
  <c r="A1407"/>
  <c r="AH1406"/>
  <c r="AI1406"/>
  <c r="W1406"/>
  <c r="R1406"/>
  <c r="A1406"/>
  <c r="AH1405"/>
  <c r="AI1405"/>
  <c r="W1405"/>
  <c r="R1405"/>
  <c r="A1405"/>
  <c r="AH1404"/>
  <c r="AI1404"/>
  <c r="W1404"/>
  <c r="R1404"/>
  <c r="A1404"/>
  <c r="AH1403"/>
  <c r="AI1403"/>
  <c r="W1403"/>
  <c r="R1403"/>
  <c r="A1403"/>
  <c r="AH1402"/>
  <c r="AI1402"/>
  <c r="W1402"/>
  <c r="R1402"/>
  <c r="A1402"/>
  <c r="AH1401"/>
  <c r="AI1401"/>
  <c r="W1401"/>
  <c r="R1401"/>
  <c r="A1401"/>
  <c r="AH1400"/>
  <c r="AI1400"/>
  <c r="W1400"/>
  <c r="R1400"/>
  <c r="A1400"/>
  <c r="AH1399"/>
  <c r="AI1399"/>
  <c r="W1399"/>
  <c r="R1399"/>
  <c r="A1399"/>
  <c r="AH1398"/>
  <c r="AI1398"/>
  <c r="W1398"/>
  <c r="R1398"/>
  <c r="A1398"/>
  <c r="AH1397"/>
  <c r="AI1397"/>
  <c r="W1397"/>
  <c r="R1397"/>
  <c r="A1397"/>
  <c r="AH1396"/>
  <c r="AI1396"/>
  <c r="W1396"/>
  <c r="R1396"/>
  <c r="A1396"/>
  <c r="AH1395"/>
  <c r="AI1395"/>
  <c r="W1395"/>
  <c r="R1395"/>
  <c r="A1395"/>
  <c r="AH1394"/>
  <c r="AI1394"/>
  <c r="W1394"/>
  <c r="R1394"/>
  <c r="A1394"/>
  <c r="AH1393"/>
  <c r="AI1393"/>
  <c r="W1393"/>
  <c r="R1393"/>
  <c r="A1393"/>
  <c r="AH1392"/>
  <c r="AI1392"/>
  <c r="W1392"/>
  <c r="R1392"/>
  <c r="A1392"/>
  <c r="AH1391"/>
  <c r="AI1391"/>
  <c r="W1391"/>
  <c r="R1391"/>
  <c r="A1391"/>
  <c r="AH1390"/>
  <c r="AI1390"/>
  <c r="W1390"/>
  <c r="R1390"/>
  <c r="A1390"/>
  <c r="AH1389"/>
  <c r="AI1389"/>
  <c r="W1389"/>
  <c r="R1389"/>
  <c r="A1389"/>
  <c r="AH1388"/>
  <c r="AI1388"/>
  <c r="W1388"/>
  <c r="R1388"/>
  <c r="A1388"/>
  <c r="AH1387"/>
  <c r="AI1387"/>
  <c r="W1387"/>
  <c r="R1387"/>
  <c r="A1387"/>
  <c r="AH1386"/>
  <c r="AI1386"/>
  <c r="W1386"/>
  <c r="R1386"/>
  <c r="A1386"/>
  <c r="AH1385"/>
  <c r="AI1385"/>
  <c r="W1385"/>
  <c r="R1385"/>
  <c r="A1385"/>
  <c r="AH1384"/>
  <c r="AI1384"/>
  <c r="W1384"/>
  <c r="R1384"/>
  <c r="A1384"/>
  <c r="AH1383"/>
  <c r="AI1383"/>
  <c r="W1383"/>
  <c r="R1383"/>
  <c r="A1383"/>
  <c r="AH1382"/>
  <c r="AI1382"/>
  <c r="W1382"/>
  <c r="R1382"/>
  <c r="A1382"/>
  <c r="AH1381"/>
  <c r="AI1381"/>
  <c r="W1381"/>
  <c r="R1381"/>
  <c r="A1381"/>
  <c r="AH1380"/>
  <c r="AI1380"/>
  <c r="W1380"/>
  <c r="R1380"/>
  <c r="A1380"/>
  <c r="AH1379"/>
  <c r="AI1379"/>
  <c r="W1379"/>
  <c r="R1379"/>
  <c r="A1379"/>
  <c r="AH1378"/>
  <c r="AI1378"/>
  <c r="W1378"/>
  <c r="R1378"/>
  <c r="A1378"/>
  <c r="AH1377"/>
  <c r="AI1377"/>
  <c r="W1377"/>
  <c r="R1377"/>
  <c r="A1377"/>
  <c r="AH1376"/>
  <c r="AI1376"/>
  <c r="W1376"/>
  <c r="R1376"/>
  <c r="A1376"/>
  <c r="AH1375"/>
  <c r="AI1375"/>
  <c r="W1375"/>
  <c r="R1375"/>
  <c r="A1375"/>
  <c r="AH1374"/>
  <c r="AI1374"/>
  <c r="W1374"/>
  <c r="R1374"/>
  <c r="A1374"/>
  <c r="AH1373"/>
  <c r="AI1373"/>
  <c r="W1373"/>
  <c r="R1373"/>
  <c r="A1373"/>
  <c r="AH1372"/>
  <c r="AI1372"/>
  <c r="W1372"/>
  <c r="R1372"/>
  <c r="A1372"/>
  <c r="AH1371"/>
  <c r="AI1371"/>
  <c r="W1371"/>
  <c r="R1371"/>
  <c r="A1371"/>
  <c r="AH1370"/>
  <c r="AI1370"/>
  <c r="W1370"/>
  <c r="R1370"/>
  <c r="A1370"/>
  <c r="AH1369"/>
  <c r="AI1369"/>
  <c r="W1369"/>
  <c r="R1369"/>
  <c r="A1369"/>
  <c r="AH1368"/>
  <c r="AI1368"/>
  <c r="W1368"/>
  <c r="R1368"/>
  <c r="A1368"/>
  <c r="AH1367"/>
  <c r="AI1367"/>
  <c r="W1367"/>
  <c r="R1367"/>
  <c r="A1367"/>
  <c r="AH1366"/>
  <c r="AI1366"/>
  <c r="W1366"/>
  <c r="R1366"/>
  <c r="A1366"/>
  <c r="AH1365"/>
  <c r="AI1365"/>
  <c r="W1365"/>
  <c r="R1365"/>
  <c r="A1365"/>
  <c r="AH1364"/>
  <c r="AI1364"/>
  <c r="W1364"/>
  <c r="R1364"/>
  <c r="A1364"/>
  <c r="AH1363"/>
  <c r="AI1363"/>
  <c r="W1363"/>
  <c r="R1363"/>
  <c r="A1363"/>
  <c r="AH1362"/>
  <c r="AI1362"/>
  <c r="W1362"/>
  <c r="R1362"/>
  <c r="A1362"/>
  <c r="AH1361"/>
  <c r="AI1361"/>
  <c r="W1361"/>
  <c r="R1361"/>
  <c r="A1361"/>
  <c r="AH1360"/>
  <c r="AI1360"/>
  <c r="W1360"/>
  <c r="R1360"/>
  <c r="A1360"/>
  <c r="AH1359"/>
  <c r="AI1359"/>
  <c r="W1359"/>
  <c r="R1359"/>
  <c r="A1359"/>
  <c r="AH1358"/>
  <c r="AI1358"/>
  <c r="W1358"/>
  <c r="R1358"/>
  <c r="A1358"/>
  <c r="AH1357"/>
  <c r="AI1357"/>
  <c r="W1357"/>
  <c r="R1357"/>
  <c r="A1357"/>
  <c r="AH1356"/>
  <c r="AI1356"/>
  <c r="W1356"/>
  <c r="R1356"/>
  <c r="A1356"/>
  <c r="AH1355"/>
  <c r="AI1355"/>
  <c r="W1355"/>
  <c r="R1355"/>
  <c r="A1355"/>
  <c r="AH1354"/>
  <c r="AI1354"/>
  <c r="W1354"/>
  <c r="R1354"/>
  <c r="A1354"/>
  <c r="AH1353"/>
  <c r="AI1353"/>
  <c r="W1353"/>
  <c r="R1353"/>
  <c r="A1353"/>
  <c r="AH1352"/>
  <c r="AI1352"/>
  <c r="W1352"/>
  <c r="R1352"/>
  <c r="A1352"/>
  <c r="AH1351"/>
  <c r="AI1351"/>
  <c r="W1351"/>
  <c r="R1351"/>
  <c r="A1351"/>
  <c r="AH1350"/>
  <c r="AI1350"/>
  <c r="W1350"/>
  <c r="R1350"/>
  <c r="A1350"/>
  <c r="AH1349"/>
  <c r="AI1349"/>
  <c r="W1349"/>
  <c r="R1349"/>
  <c r="A1349"/>
  <c r="AH1348"/>
  <c r="AI1348"/>
  <c r="W1348"/>
  <c r="R1348"/>
  <c r="A1348"/>
  <c r="AH1347"/>
  <c r="AI1347"/>
  <c r="W1347"/>
  <c r="R1347"/>
  <c r="A1347"/>
  <c r="AH1346"/>
  <c r="AI1346"/>
  <c r="W1346"/>
  <c r="R1346"/>
  <c r="A1346"/>
  <c r="AH1345"/>
  <c r="AI1345"/>
  <c r="W1345"/>
  <c r="R1345"/>
  <c r="A1345"/>
  <c r="AH1344"/>
  <c r="AI1344"/>
  <c r="W1344"/>
  <c r="R1344"/>
  <c r="A1344"/>
  <c r="AH1343"/>
  <c r="AI1343"/>
  <c r="W1343"/>
  <c r="R1343"/>
  <c r="A1343"/>
  <c r="AH1342"/>
  <c r="AI1342"/>
  <c r="W1342"/>
  <c r="R1342"/>
  <c r="A1342"/>
  <c r="AH1341"/>
  <c r="AI1341"/>
  <c r="W1341"/>
  <c r="R1341"/>
  <c r="A1341"/>
  <c r="AH1340"/>
  <c r="AI1340"/>
  <c r="W1340"/>
  <c r="R1340"/>
  <c r="A1340"/>
  <c r="AH1339"/>
  <c r="AI1339"/>
  <c r="W1339"/>
  <c r="R1339"/>
  <c r="A1339"/>
  <c r="AH1338"/>
  <c r="AI1338"/>
  <c r="W1338"/>
  <c r="R1338"/>
  <c r="A1338"/>
  <c r="AH1337"/>
  <c r="AI1337"/>
  <c r="W1337"/>
  <c r="R1337"/>
  <c r="A1337"/>
  <c r="AH1336"/>
  <c r="AI1336"/>
  <c r="W1336"/>
  <c r="R1336"/>
  <c r="A1336"/>
  <c r="AH1335"/>
  <c r="AI1335"/>
  <c r="W1335"/>
  <c r="R1335"/>
  <c r="A1335"/>
  <c r="AH1334"/>
  <c r="AI1334"/>
  <c r="W1334"/>
  <c r="R1334"/>
  <c r="A1334"/>
  <c r="AH1333"/>
  <c r="AI1333"/>
  <c r="W1333"/>
  <c r="R1333"/>
  <c r="A1333"/>
  <c r="AH1332"/>
  <c r="AI1332"/>
  <c r="W1332"/>
  <c r="R1332"/>
  <c r="A1332"/>
  <c r="AH1331"/>
  <c r="AI1331"/>
  <c r="W1331"/>
  <c r="R1331"/>
  <c r="A1331"/>
  <c r="AH1330"/>
  <c r="AI1330"/>
  <c r="W1330"/>
  <c r="R1330"/>
  <c r="A1330"/>
  <c r="AH1329"/>
  <c r="AI1329"/>
  <c r="W1329"/>
  <c r="R1329"/>
  <c r="A1329"/>
  <c r="AH1328"/>
  <c r="AI1328"/>
  <c r="W1328"/>
  <c r="R1328"/>
  <c r="A1328"/>
  <c r="AH1327"/>
  <c r="AI1327"/>
  <c r="W1327"/>
  <c r="R1327"/>
  <c r="A1327"/>
  <c r="AH1326"/>
  <c r="AI1326"/>
  <c r="W1326"/>
  <c r="R1326"/>
  <c r="A1326"/>
  <c r="AH1325"/>
  <c r="AI1325"/>
  <c r="W1325"/>
  <c r="R1325"/>
  <c r="A1325"/>
  <c r="AH1324"/>
  <c r="AI1324"/>
  <c r="W1324"/>
  <c r="R1324"/>
  <c r="A1324"/>
  <c r="AH1323"/>
  <c r="AI1323"/>
  <c r="W1323"/>
  <c r="R1323"/>
  <c r="A1323"/>
  <c r="AH1322"/>
  <c r="AI1322"/>
  <c r="W1322"/>
  <c r="R1322"/>
  <c r="A1322"/>
  <c r="AH1321"/>
  <c r="AI1321"/>
  <c r="W1321"/>
  <c r="R1321"/>
  <c r="A1321"/>
  <c r="AH1320"/>
  <c r="AI1320"/>
  <c r="W1320"/>
  <c r="R1320"/>
  <c r="A1320"/>
  <c r="AH1319"/>
  <c r="AI1319"/>
  <c r="W1319"/>
  <c r="R1319"/>
  <c r="A1319"/>
  <c r="AH1318"/>
  <c r="AI1318"/>
  <c r="W1318"/>
  <c r="R1318"/>
  <c r="A1318"/>
  <c r="AH1317"/>
  <c r="AI1317"/>
  <c r="W1317"/>
  <c r="R1317"/>
  <c r="A1317"/>
  <c r="AH1316"/>
  <c r="AI1316"/>
  <c r="W1316"/>
  <c r="R1316"/>
  <c r="A1316"/>
  <c r="AH1315"/>
  <c r="AI1315"/>
  <c r="W1315"/>
  <c r="R1315"/>
  <c r="A1315"/>
  <c r="AH1314"/>
  <c r="AI1314"/>
  <c r="W1314"/>
  <c r="R1314"/>
  <c r="A1314"/>
  <c r="AH1313"/>
  <c r="AI1313"/>
  <c r="W1313"/>
  <c r="R1313"/>
  <c r="A1313"/>
  <c r="AH1312"/>
  <c r="AI1312"/>
  <c r="W1312"/>
  <c r="R1312"/>
  <c r="A1312"/>
  <c r="AH1311"/>
  <c r="AI1311"/>
  <c r="W1311"/>
  <c r="R1311"/>
  <c r="A1311"/>
  <c r="AH1310"/>
  <c r="AI1310"/>
  <c r="W1310"/>
  <c r="R1310"/>
  <c r="A1310"/>
  <c r="AH1309"/>
  <c r="AI1309"/>
  <c r="W1309"/>
  <c r="R1309"/>
  <c r="A1309"/>
  <c r="AH1308"/>
  <c r="AI1308"/>
  <c r="W1308"/>
  <c r="R1308"/>
  <c r="A1308"/>
  <c r="AH1307"/>
  <c r="AI1307"/>
  <c r="W1307"/>
  <c r="R1307"/>
  <c r="A1307"/>
  <c r="AH1306"/>
  <c r="AI1306"/>
  <c r="W1306"/>
  <c r="R1306"/>
  <c r="A1306"/>
  <c r="AH1305"/>
  <c r="AI1305"/>
  <c r="W1305"/>
  <c r="R1305"/>
  <c r="A1305"/>
  <c r="AH1304"/>
  <c r="AI1304"/>
  <c r="W1304"/>
  <c r="R1304"/>
  <c r="A1304"/>
  <c r="AH1303"/>
  <c r="AI1303"/>
  <c r="W1303"/>
  <c r="R1303"/>
  <c r="A1303"/>
  <c r="AH1302"/>
  <c r="AI1302"/>
  <c r="W1302"/>
  <c r="R1302"/>
  <c r="A1302"/>
  <c r="AH1301"/>
  <c r="AI1301"/>
  <c r="W1301"/>
  <c r="R1301"/>
  <c r="A1301"/>
  <c r="AH1300"/>
  <c r="AI1300"/>
  <c r="W1300"/>
  <c r="R1300"/>
  <c r="A1300"/>
  <c r="AH1299"/>
  <c r="AI1299"/>
  <c r="R1299"/>
  <c r="A1299"/>
  <c r="AH1298"/>
  <c r="AI1298"/>
  <c r="R1298"/>
  <c r="A1298"/>
  <c r="AH1297"/>
  <c r="AI1297"/>
  <c r="R1297"/>
  <c r="A1297"/>
  <c r="AH1296"/>
  <c r="AI1296"/>
  <c r="R1296"/>
  <c r="A1296"/>
  <c r="AH1295"/>
  <c r="AI1295"/>
  <c r="R1295"/>
  <c r="A1295"/>
  <c r="AH1294"/>
  <c r="AI1294"/>
  <c r="R1294"/>
  <c r="A1294"/>
  <c r="AH1293"/>
  <c r="AI1293"/>
  <c r="R1293"/>
  <c r="A1293"/>
  <c r="AH1292"/>
  <c r="AI1292"/>
  <c r="R1292"/>
  <c r="A1292"/>
  <c r="AH1291"/>
  <c r="AI1291"/>
  <c r="R1291"/>
  <c r="A1291"/>
  <c r="AH1290"/>
  <c r="AI1290"/>
  <c r="R1290"/>
  <c r="A1290"/>
  <c r="AH1289"/>
  <c r="AI1289"/>
  <c r="R1289"/>
  <c r="A1289"/>
  <c r="AH1288"/>
  <c r="AI1288"/>
  <c r="R1288"/>
  <c r="A1288"/>
  <c r="AH1287"/>
  <c r="AI1287"/>
  <c r="R1287"/>
  <c r="A1287"/>
  <c r="AH1286"/>
  <c r="AI1286"/>
  <c r="R1286"/>
  <c r="A1286"/>
  <c r="AH1285"/>
  <c r="AI1285"/>
  <c r="R1285"/>
  <c r="A1285"/>
  <c r="AH1284"/>
  <c r="AI1284"/>
  <c r="R1284"/>
  <c r="A1284"/>
  <c r="AH1283"/>
  <c r="AI1283"/>
  <c r="R1283"/>
  <c r="A1283"/>
  <c r="AH1282"/>
  <c r="AI1282"/>
  <c r="R1282"/>
  <c r="A1282"/>
  <c r="AH1281"/>
  <c r="AI1281"/>
  <c r="R1281"/>
  <c r="A1281"/>
  <c r="AH1280"/>
  <c r="AI1280"/>
  <c r="R1280"/>
  <c r="A1280"/>
  <c r="AH1279"/>
  <c r="AI1279"/>
  <c r="R1279"/>
  <c r="A1279"/>
  <c r="AH1278"/>
  <c r="AI1278"/>
  <c r="R1278"/>
  <c r="A1278"/>
  <c r="AH1277"/>
  <c r="AI1277"/>
  <c r="R1277"/>
  <c r="A1277"/>
  <c r="AH1276"/>
  <c r="AI1276"/>
  <c r="R1276"/>
  <c r="A1276"/>
  <c r="AH1275"/>
  <c r="AI1275"/>
  <c r="R1275"/>
  <c r="A1275"/>
  <c r="AH1274"/>
  <c r="AI1274"/>
  <c r="R1274"/>
  <c r="A1274"/>
  <c r="AH1273"/>
  <c r="AI1273"/>
  <c r="R1273"/>
  <c r="A1273"/>
  <c r="AH1272"/>
  <c r="AI1272"/>
  <c r="R1272"/>
  <c r="A1272"/>
  <c r="AH1271"/>
  <c r="AI1271"/>
  <c r="R1271"/>
  <c r="A1271"/>
  <c r="AH1270"/>
  <c r="AI1270"/>
  <c r="R1270"/>
  <c r="A1270"/>
  <c r="AH1269"/>
  <c r="AI1269"/>
  <c r="R1269"/>
  <c r="A1269"/>
  <c r="AH1268"/>
  <c r="AI1268"/>
  <c r="R1268"/>
  <c r="A1268"/>
  <c r="AH1267"/>
  <c r="AI1267"/>
  <c r="R1267"/>
  <c r="A1267"/>
  <c r="AH1266"/>
  <c r="AI1266"/>
  <c r="R1266"/>
  <c r="A1266"/>
  <c r="AH1265"/>
  <c r="AI1265"/>
  <c r="R1265"/>
  <c r="A1265"/>
  <c r="AH1264"/>
  <c r="AI1264"/>
  <c r="R1264"/>
  <c r="A1264"/>
  <c r="AH1263"/>
  <c r="AI1263"/>
  <c r="R1263"/>
  <c r="A1263"/>
  <c r="AH1262"/>
  <c r="AI1262"/>
  <c r="R1262"/>
  <c r="A1262"/>
  <c r="AH1261"/>
  <c r="AI1261"/>
  <c r="R1261"/>
  <c r="A1261"/>
  <c r="AH1260"/>
  <c r="AI1260"/>
  <c r="R1260"/>
  <c r="A1260"/>
  <c r="AH1259"/>
  <c r="AI1259"/>
  <c r="R1259"/>
  <c r="A1259"/>
  <c r="AH1258"/>
  <c r="AI1258"/>
  <c r="R1258"/>
  <c r="A1258"/>
  <c r="AH1257"/>
  <c r="AI1257"/>
  <c r="R1257"/>
  <c r="A1257"/>
  <c r="AH1256"/>
  <c r="AI1256"/>
  <c r="R1256"/>
  <c r="A1256"/>
  <c r="AH1255"/>
  <c r="AI1255"/>
  <c r="R1255"/>
  <c r="A1255"/>
  <c r="AH1254"/>
  <c r="AI1254"/>
  <c r="R1254"/>
  <c r="A1254"/>
  <c r="AH1253"/>
  <c r="AI1253"/>
  <c r="R1253"/>
  <c r="A1253"/>
  <c r="AH1252"/>
  <c r="AI1252"/>
  <c r="R1252"/>
  <c r="A1252"/>
  <c r="AH1251"/>
  <c r="AI1251"/>
  <c r="R1251"/>
  <c r="A1251"/>
  <c r="AH1250"/>
  <c r="AI1250"/>
  <c r="R1250"/>
  <c r="A1250"/>
  <c r="AH1249"/>
  <c r="AI1249"/>
  <c r="R1249"/>
  <c r="A1249"/>
  <c r="AH1248"/>
  <c r="AI1248"/>
  <c r="R1248"/>
  <c r="A1248"/>
  <c r="AH1247"/>
  <c r="AI1247"/>
  <c r="R1247"/>
  <c r="A1247"/>
  <c r="AH1246"/>
  <c r="AI1246"/>
  <c r="R1246"/>
  <c r="A1246"/>
  <c r="AH1245"/>
  <c r="AI1245"/>
  <c r="R1245"/>
  <c r="A1245"/>
  <c r="AH1244"/>
  <c r="AI1244"/>
  <c r="R1244"/>
  <c r="A1244"/>
  <c r="AH1243"/>
  <c r="AI1243"/>
  <c r="R1243"/>
  <c r="A1243"/>
  <c r="AH1242"/>
  <c r="AI1242"/>
  <c r="R1242"/>
  <c r="A1242"/>
  <c r="AH1241"/>
  <c r="AI1241"/>
  <c r="R1241"/>
  <c r="A1241"/>
  <c r="AH1240"/>
  <c r="AI1240"/>
  <c r="R1240"/>
  <c r="A1240"/>
  <c r="AH1239"/>
  <c r="AI1239"/>
  <c r="R1239"/>
  <c r="A1239"/>
  <c r="AH1238"/>
  <c r="AI1238"/>
  <c r="R1238"/>
  <c r="A1238"/>
  <c r="AH1237"/>
  <c r="AI1237"/>
  <c r="R1237"/>
  <c r="A1237"/>
  <c r="AH1236"/>
  <c r="AI1236"/>
  <c r="R1236"/>
  <c r="A1236"/>
  <c r="AH1235"/>
  <c r="AI1235"/>
  <c r="R1235"/>
  <c r="A1235"/>
  <c r="AH1234"/>
  <c r="AI1234"/>
  <c r="R1234"/>
  <c r="A1234"/>
  <c r="AH1233"/>
  <c r="AI1233"/>
  <c r="R1233"/>
  <c r="A1233"/>
  <c r="AH1232"/>
  <c r="AI1232"/>
  <c r="R1232"/>
  <c r="A1232"/>
  <c r="AH1231"/>
  <c r="AI1231"/>
  <c r="R1231"/>
  <c r="A1231"/>
  <c r="AH1230"/>
  <c r="AI1230"/>
  <c r="R1230"/>
  <c r="A1230"/>
  <c r="AH1229"/>
  <c r="AI1229"/>
  <c r="R1229"/>
  <c r="A1229"/>
  <c r="AH1228"/>
  <c r="AI1228"/>
  <c r="R1228"/>
  <c r="A1228"/>
  <c r="AH1227"/>
  <c r="AI1227"/>
  <c r="R1227"/>
  <c r="A1227"/>
  <c r="AH1226"/>
  <c r="AI1226"/>
  <c r="R1226"/>
  <c r="A1226"/>
  <c r="AH1225"/>
  <c r="AI1225"/>
  <c r="R1225"/>
  <c r="A1225"/>
  <c r="AH1224"/>
  <c r="AI1224"/>
  <c r="R1224"/>
  <c r="A1224"/>
  <c r="AH1223"/>
  <c r="AI1223"/>
  <c r="R1223"/>
  <c r="A1223"/>
  <c r="AH1222"/>
  <c r="AI1222"/>
  <c r="R1222"/>
  <c r="A1222"/>
  <c r="AH1221"/>
  <c r="AI1221"/>
  <c r="R1221"/>
  <c r="A1221"/>
  <c r="AH1220"/>
  <c r="AI1220"/>
  <c r="R1220"/>
  <c r="A1220"/>
  <c r="AH1219"/>
  <c r="AI1219"/>
  <c r="R1219"/>
  <c r="A1219"/>
  <c r="AH1218"/>
  <c r="AI1218"/>
  <c r="R1218"/>
  <c r="A1218"/>
  <c r="AH1217"/>
  <c r="AI1217"/>
  <c r="R1217"/>
  <c r="A1217"/>
  <c r="AH1216"/>
  <c r="AI1216"/>
  <c r="R1216"/>
  <c r="A1216"/>
  <c r="AH1215"/>
  <c r="AI1215"/>
  <c r="R1215"/>
  <c r="A1215"/>
  <c r="AH1214"/>
  <c r="AI1214"/>
  <c r="R1214"/>
  <c r="A1214"/>
  <c r="AH1213"/>
  <c r="AI1213"/>
  <c r="R1213"/>
  <c r="A1213"/>
  <c r="AH1212"/>
  <c r="AI1212"/>
  <c r="R1212"/>
  <c r="A1212"/>
  <c r="AH1211"/>
  <c r="AI1211"/>
  <c r="R1211"/>
  <c r="A1211"/>
  <c r="AH1210"/>
  <c r="AI1210"/>
  <c r="R1210"/>
  <c r="A1210"/>
  <c r="AH1209"/>
  <c r="AI1209"/>
  <c r="R1209"/>
  <c r="A1209"/>
  <c r="AH1208"/>
  <c r="AI1208"/>
  <c r="R1208"/>
  <c r="A1208"/>
  <c r="AH1207"/>
  <c r="AI1207"/>
  <c r="R1207"/>
  <c r="A1207"/>
  <c r="AH1206"/>
  <c r="AI1206"/>
  <c r="R1206"/>
  <c r="A1206"/>
  <c r="AH1205"/>
  <c r="AI1205"/>
  <c r="R1205"/>
  <c r="A1205"/>
  <c r="AH1204"/>
  <c r="AI1204"/>
  <c r="R1204"/>
  <c r="A1204"/>
  <c r="AH1203"/>
  <c r="AI1203"/>
  <c r="R1203"/>
  <c r="A1203"/>
  <c r="AH1202"/>
  <c r="AI1202"/>
  <c r="R1202"/>
  <c r="A1202"/>
  <c r="AH1201"/>
  <c r="AI1201"/>
  <c r="R1201"/>
  <c r="A1201"/>
  <c r="AH1200"/>
  <c r="AI1200"/>
  <c r="R1200"/>
  <c r="A1200"/>
  <c r="AH1199"/>
  <c r="AI1199"/>
  <c r="R1199"/>
  <c r="A1199"/>
  <c r="AH1198"/>
  <c r="AI1198"/>
  <c r="R1198"/>
  <c r="A1198"/>
  <c r="AH1197"/>
  <c r="AI1197"/>
  <c r="R1197"/>
  <c r="A1197"/>
  <c r="AH1196"/>
  <c r="AI1196"/>
  <c r="R1196"/>
  <c r="A1196"/>
  <c r="AH1195"/>
  <c r="AI1195"/>
  <c r="R1195"/>
  <c r="A1195"/>
  <c r="AH1194"/>
  <c r="AI1194"/>
  <c r="R1194"/>
  <c r="A1194"/>
  <c r="AH1193"/>
  <c r="AI1193"/>
  <c r="R1193"/>
  <c r="A1193"/>
  <c r="AH1192"/>
  <c r="AI1192"/>
  <c r="R1192"/>
  <c r="A1192"/>
  <c r="AH1191"/>
  <c r="AI1191"/>
  <c r="R1191"/>
  <c r="A1191"/>
  <c r="AH1190"/>
  <c r="AI1190"/>
  <c r="R1190"/>
  <c r="A1190"/>
  <c r="AH1189"/>
  <c r="AI1189"/>
  <c r="R1189"/>
  <c r="A1189"/>
  <c r="AH1188"/>
  <c r="AI1188"/>
  <c r="R1188"/>
  <c r="A1188"/>
  <c r="AH1187"/>
  <c r="AI1187"/>
  <c r="R1187"/>
  <c r="A1187"/>
  <c r="AH1186"/>
  <c r="AI1186"/>
  <c r="R1186"/>
  <c r="A1186"/>
  <c r="AH1185"/>
  <c r="AI1185"/>
  <c r="R1185"/>
  <c r="A1185"/>
  <c r="AH1184"/>
  <c r="AI1184"/>
  <c r="R1184"/>
  <c r="A1184"/>
  <c r="AH1183"/>
  <c r="AI1183"/>
  <c r="R1183"/>
  <c r="A1183"/>
  <c r="AH1182"/>
  <c r="AI1182"/>
  <c r="R1182"/>
  <c r="A1182"/>
  <c r="AH1181"/>
  <c r="AI1181"/>
  <c r="R1181"/>
  <c r="A1181"/>
  <c r="AH1180"/>
  <c r="AI1180"/>
  <c r="R1180"/>
  <c r="A1180"/>
  <c r="AH1179"/>
  <c r="AI1179"/>
  <c r="R1179"/>
  <c r="A1179"/>
  <c r="AH1178"/>
  <c r="AI1178"/>
  <c r="R1178"/>
  <c r="A1178"/>
  <c r="AH1177"/>
  <c r="AI1177"/>
  <c r="R1177"/>
  <c r="A1177"/>
  <c r="AH1176"/>
  <c r="AI1176"/>
  <c r="R1176"/>
  <c r="A1176"/>
  <c r="AH1175"/>
  <c r="AI1175"/>
  <c r="R1175"/>
  <c r="A1175"/>
  <c r="AH1174"/>
  <c r="AI1174"/>
  <c r="R1174"/>
  <c r="A1174"/>
  <c r="AH1173"/>
  <c r="AI1173"/>
  <c r="R1173"/>
  <c r="A1173"/>
  <c r="AH1172"/>
  <c r="AI1172"/>
  <c r="R1172"/>
  <c r="A1172"/>
  <c r="AH1171"/>
  <c r="AI1171"/>
  <c r="R1171"/>
  <c r="A1171"/>
  <c r="AH1170"/>
  <c r="AI1170"/>
  <c r="R1170"/>
  <c r="A1170"/>
  <c r="AH1169"/>
  <c r="AI1169"/>
  <c r="R1169"/>
  <c r="A1169"/>
  <c r="AH1168"/>
  <c r="AI1168"/>
  <c r="R1168"/>
  <c r="A1168"/>
  <c r="AH1167"/>
  <c r="AI1167"/>
  <c r="R1167"/>
  <c r="A1167"/>
  <c r="AH1166"/>
  <c r="AI1166"/>
  <c r="R1166"/>
  <c r="A1166"/>
  <c r="AH1165"/>
  <c r="AI1165"/>
  <c r="R1165"/>
  <c r="A1165"/>
  <c r="AH1164"/>
  <c r="AI1164"/>
  <c r="R1164"/>
  <c r="A1164"/>
  <c r="AH1163"/>
  <c r="AI1163"/>
  <c r="R1163"/>
  <c r="A1163"/>
  <c r="AH1162"/>
  <c r="AI1162"/>
  <c r="R1162"/>
  <c r="A1162"/>
  <c r="AH1161"/>
  <c r="AI1161"/>
  <c r="R1161"/>
  <c r="A1161"/>
  <c r="AH1160"/>
  <c r="AI1160"/>
  <c r="R1160"/>
  <c r="A1160"/>
  <c r="AH1159"/>
  <c r="AI1159"/>
  <c r="R1159"/>
  <c r="A1159"/>
  <c r="AH1158"/>
  <c r="AI1158"/>
  <c r="R1158"/>
  <c r="A1158"/>
  <c r="AH1157"/>
  <c r="AI1157"/>
  <c r="R1157"/>
  <c r="A1157"/>
  <c r="AH1156"/>
  <c r="AI1156"/>
  <c r="R1156"/>
  <c r="A1156"/>
  <c r="AH1155"/>
  <c r="AI1155"/>
  <c r="R1155"/>
  <c r="A1155"/>
  <c r="AH1154"/>
  <c r="AI1154"/>
  <c r="R1154"/>
  <c r="A1154"/>
  <c r="AH1153"/>
  <c r="AI1153"/>
  <c r="R1153"/>
  <c r="A1153"/>
  <c r="AH1152"/>
  <c r="AI1152"/>
  <c r="R1152"/>
  <c r="A1152"/>
  <c r="AH1151"/>
  <c r="AI1151"/>
  <c r="R1151"/>
  <c r="A1151"/>
  <c r="AH1150"/>
  <c r="AI1150"/>
  <c r="R1150"/>
  <c r="A1150"/>
  <c r="AH1149"/>
  <c r="AI1149"/>
  <c r="R1149"/>
  <c r="A1149"/>
  <c r="AH1148"/>
  <c r="AI1148"/>
  <c r="R1148"/>
  <c r="A1148"/>
  <c r="AH1147"/>
  <c r="AI1147"/>
  <c r="R1147"/>
  <c r="A1147"/>
  <c r="AH1146"/>
  <c r="AI1146"/>
  <c r="R1146"/>
  <c r="A1146"/>
  <c r="AH1145"/>
  <c r="AI1145"/>
  <c r="R1145"/>
  <c r="A1145"/>
  <c r="AH1144"/>
  <c r="AI1144"/>
  <c r="R1144"/>
  <c r="A1144"/>
  <c r="AH1143"/>
  <c r="AI1143"/>
  <c r="R1143"/>
  <c r="A1143"/>
  <c r="AH1142"/>
  <c r="AI1142"/>
  <c r="R1142"/>
  <c r="A1142"/>
  <c r="AH1141"/>
  <c r="AI1141"/>
  <c r="R1141"/>
  <c r="A1141"/>
  <c r="AH1140"/>
  <c r="AI1140"/>
  <c r="R1140"/>
  <c r="A1140"/>
  <c r="AH1139"/>
  <c r="AI1139"/>
  <c r="R1139"/>
  <c r="A1139"/>
  <c r="AH1138"/>
  <c r="AI1138"/>
  <c r="R1138"/>
  <c r="A1138"/>
  <c r="AH1137"/>
  <c r="AI1137"/>
  <c r="R1137"/>
  <c r="A1137"/>
  <c r="AH1136"/>
  <c r="AI1136"/>
  <c r="R1136"/>
  <c r="A1136"/>
  <c r="AH1135"/>
  <c r="AI1135"/>
  <c r="R1135"/>
  <c r="A1135"/>
  <c r="AH1134"/>
  <c r="AI1134"/>
  <c r="R1134"/>
  <c r="A1134"/>
  <c r="AH1133"/>
  <c r="AI1133"/>
  <c r="R1133"/>
  <c r="A1133"/>
  <c r="AH1132"/>
  <c r="AI1132"/>
  <c r="R1132"/>
  <c r="A1132"/>
  <c r="AH1131"/>
  <c r="AI1131"/>
  <c r="R1131"/>
  <c r="A1131"/>
  <c r="AH1130"/>
  <c r="AI1130"/>
  <c r="R1130"/>
  <c r="A1130"/>
  <c r="AH1129"/>
  <c r="AI1129"/>
  <c r="R1129"/>
  <c r="A1129"/>
  <c r="AH1128"/>
  <c r="AI1128"/>
  <c r="R1128"/>
  <c r="A1128"/>
  <c r="AH1127"/>
  <c r="AI1127"/>
  <c r="R1127"/>
  <c r="A1127"/>
  <c r="AH1126"/>
  <c r="AI1126"/>
  <c r="R1126"/>
  <c r="A1126"/>
  <c r="AH1125"/>
  <c r="AI1125"/>
  <c r="R1125"/>
  <c r="A1125"/>
  <c r="AH1124"/>
  <c r="AI1124"/>
  <c r="R1124"/>
  <c r="A1124"/>
  <c r="AH1123"/>
  <c r="AI1123"/>
  <c r="R1123"/>
  <c r="A1123"/>
  <c r="AH1122"/>
  <c r="AI1122"/>
  <c r="R1122"/>
  <c r="A1122"/>
  <c r="AH1121"/>
  <c r="AI1121"/>
  <c r="R1121"/>
  <c r="A1121"/>
  <c r="AH1120"/>
  <c r="AI1120"/>
  <c r="R1120"/>
  <c r="A1120"/>
  <c r="AH1119"/>
  <c r="AI1119"/>
  <c r="R1119"/>
  <c r="A1119"/>
  <c r="AH1118"/>
  <c r="AI1118"/>
  <c r="R1118"/>
  <c r="A1118"/>
  <c r="AH1117"/>
  <c r="AI1117"/>
  <c r="R1117"/>
  <c r="A1117"/>
  <c r="AH1116"/>
  <c r="AI1116"/>
  <c r="R1116"/>
  <c r="A1116"/>
  <c r="AH1115"/>
  <c r="AI1115"/>
  <c r="R1115"/>
  <c r="A1115"/>
  <c r="AH1114"/>
  <c r="AI1114"/>
  <c r="R1114"/>
  <c r="A1114"/>
  <c r="AH1113"/>
  <c r="AI1113"/>
  <c r="R1113"/>
  <c r="A1113"/>
  <c r="AH1112"/>
  <c r="AI1112"/>
  <c r="R1112"/>
  <c r="A1112"/>
  <c r="AH1111"/>
  <c r="AI1111"/>
  <c r="R1111"/>
  <c r="A1111"/>
  <c r="AH1110"/>
  <c r="AI1110"/>
  <c r="R1110"/>
  <c r="A1110"/>
  <c r="AH1109"/>
  <c r="AI1109"/>
  <c r="R1109"/>
  <c r="A1109"/>
  <c r="AH1108"/>
  <c r="AI1108"/>
  <c r="R1108"/>
  <c r="A1108"/>
  <c r="AH1107"/>
  <c r="AI1107"/>
  <c r="R1107"/>
  <c r="A1107"/>
  <c r="AH1106"/>
  <c r="AI1106"/>
  <c r="R1106"/>
  <c r="A1106"/>
  <c r="AH1105"/>
  <c r="AI1105"/>
  <c r="R1105"/>
  <c r="A1105"/>
  <c r="AH1104"/>
  <c r="AI1104"/>
  <c r="R1104"/>
  <c r="A1104"/>
  <c r="AH1103"/>
  <c r="AI1103"/>
  <c r="R1103"/>
  <c r="A1103"/>
  <c r="AH1102"/>
  <c r="AI1102"/>
  <c r="R1102"/>
  <c r="A1102"/>
  <c r="AH1101"/>
  <c r="AI1101"/>
  <c r="R1101"/>
  <c r="A1101"/>
  <c r="AH1100"/>
  <c r="AI1100"/>
  <c r="R1100"/>
  <c r="A1100"/>
  <c r="AH1099"/>
  <c r="AI1099"/>
  <c r="R1099"/>
  <c r="A1099"/>
  <c r="AH1098"/>
  <c r="AI1098"/>
  <c r="R1098"/>
  <c r="A1098"/>
  <c r="AH1097"/>
  <c r="AI1097"/>
  <c r="R1097"/>
  <c r="A1097"/>
  <c r="AH1096"/>
  <c r="AI1096"/>
  <c r="R1096"/>
  <c r="A1096"/>
  <c r="AH1095"/>
  <c r="AI1095"/>
  <c r="R1095"/>
  <c r="A1095"/>
  <c r="AH1094"/>
  <c r="AI1094"/>
  <c r="R1094"/>
  <c r="A1094"/>
  <c r="AH1093"/>
  <c r="AI1093"/>
  <c r="R1093"/>
  <c r="A1093"/>
  <c r="AH1092"/>
  <c r="AI1092"/>
  <c r="R1092"/>
  <c r="A1092"/>
  <c r="AH1091"/>
  <c r="AI1091"/>
  <c r="R1091"/>
  <c r="A1091"/>
  <c r="AH1090"/>
  <c r="AI1090"/>
  <c r="R1090"/>
  <c r="A1090"/>
  <c r="AH1089"/>
  <c r="AI1089"/>
  <c r="R1089"/>
  <c r="A1089"/>
  <c r="AH1088"/>
  <c r="AI1088"/>
  <c r="R1088"/>
  <c r="A1088"/>
  <c r="AH1087"/>
  <c r="AI1087"/>
  <c r="R1087"/>
  <c r="A1087"/>
  <c r="AH1086"/>
  <c r="AI1086"/>
  <c r="R1086"/>
  <c r="A1086"/>
  <c r="AH1085"/>
  <c r="AI1085"/>
  <c r="R1085"/>
  <c r="A1085"/>
  <c r="AH1084"/>
  <c r="AI1084"/>
  <c r="R1084"/>
  <c r="A1084"/>
  <c r="AH1083"/>
  <c r="AI1083"/>
  <c r="R1083"/>
  <c r="A1083"/>
  <c r="AH1082"/>
  <c r="AI1082"/>
  <c r="R1082"/>
  <c r="A1082"/>
  <c r="AH1081"/>
  <c r="AI1081"/>
  <c r="R1081"/>
  <c r="A1081"/>
  <c r="AH1080"/>
  <c r="AI1080"/>
  <c r="R1080"/>
  <c r="A1080"/>
  <c r="AH1079"/>
  <c r="AI1079"/>
  <c r="R1079"/>
  <c r="A1079"/>
  <c r="AH1078"/>
  <c r="AI1078"/>
  <c r="R1078"/>
  <c r="A1078"/>
  <c r="AH1077"/>
  <c r="AI1077"/>
  <c r="R1077"/>
  <c r="A1077"/>
  <c r="AH1076"/>
  <c r="AI1076"/>
  <c r="R1076"/>
  <c r="A1076"/>
  <c r="AH1075"/>
  <c r="AI1075"/>
  <c r="R1075"/>
  <c r="A1075"/>
  <c r="AH1074"/>
  <c r="AI1074"/>
  <c r="R1074"/>
  <c r="A1074"/>
  <c r="AH1073"/>
  <c r="AI1073"/>
  <c r="R1073"/>
  <c r="A1073"/>
  <c r="AH1072"/>
  <c r="AI1072"/>
  <c r="R1072"/>
  <c r="A1072"/>
  <c r="AH1071"/>
  <c r="AI1071"/>
  <c r="R1071"/>
  <c r="A1071"/>
  <c r="AH1070"/>
  <c r="AI1070"/>
  <c r="R1070"/>
  <c r="A1070"/>
  <c r="AH1069"/>
  <c r="AI1069"/>
  <c r="R1069"/>
  <c r="A1069"/>
  <c r="AH1068"/>
  <c r="AI1068"/>
  <c r="R1068"/>
  <c r="A1068"/>
  <c r="AH1067"/>
  <c r="AI1067"/>
  <c r="R1067"/>
  <c r="A1067"/>
  <c r="AH1066"/>
  <c r="AI1066"/>
  <c r="R1066"/>
  <c r="A1066"/>
  <c r="AH1065"/>
  <c r="AI1065"/>
  <c r="R1065"/>
  <c r="A1065"/>
  <c r="AH1064"/>
  <c r="AI1064"/>
  <c r="R1064"/>
  <c r="A1064"/>
  <c r="AH1063"/>
  <c r="AI1063"/>
  <c r="R1063"/>
  <c r="A1063"/>
  <c r="AH1062"/>
  <c r="AI1062"/>
  <c r="R1062"/>
  <c r="A1062"/>
  <c r="AH1061"/>
  <c r="AI1061"/>
  <c r="R1061"/>
  <c r="A1061"/>
  <c r="AH1060"/>
  <c r="AI1060"/>
  <c r="R1060"/>
  <c r="A1060"/>
  <c r="AH1059"/>
  <c r="AI1059"/>
  <c r="R1059"/>
  <c r="A1059"/>
  <c r="AH1058"/>
  <c r="AI1058"/>
  <c r="R1058"/>
  <c r="A1058"/>
  <c r="AH1057"/>
  <c r="AI1057"/>
  <c r="R1057"/>
  <c r="A1057"/>
  <c r="AH1056"/>
  <c r="AI1056"/>
  <c r="R1056"/>
  <c r="A1056"/>
  <c r="AH1055"/>
  <c r="AI1055"/>
  <c r="R1055"/>
  <c r="A1055"/>
  <c r="AH1054"/>
  <c r="AI1054"/>
  <c r="R1054"/>
  <c r="A1054"/>
  <c r="AH1053"/>
  <c r="AI1053"/>
  <c r="R1053"/>
  <c r="A1053"/>
  <c r="AH1052"/>
  <c r="AI1052"/>
  <c r="R1052"/>
  <c r="A1052"/>
  <c r="AH1051"/>
  <c r="AI1051"/>
  <c r="R1051"/>
  <c r="A1051"/>
  <c r="AH1050"/>
  <c r="AI1050"/>
  <c r="R1050"/>
  <c r="A1050"/>
  <c r="AH1049"/>
  <c r="AI1049"/>
  <c r="R1049"/>
  <c r="A1049"/>
  <c r="AH1048"/>
  <c r="AI1048"/>
  <c r="R1048"/>
  <c r="A1048"/>
  <c r="AH1047"/>
  <c r="AI1047"/>
  <c r="R1047"/>
  <c r="A1047"/>
  <c r="AH1046"/>
  <c r="AI1046"/>
  <c r="R1046"/>
  <c r="A1046"/>
  <c r="AH1045"/>
  <c r="AI1045"/>
  <c r="R1045"/>
  <c r="A1045"/>
  <c r="AH1044"/>
  <c r="AI1044"/>
  <c r="R1044"/>
  <c r="A1044"/>
  <c r="AH1043"/>
  <c r="AI1043"/>
  <c r="R1043"/>
  <c r="A1043"/>
  <c r="AH1042"/>
  <c r="AI1042"/>
  <c r="R1042"/>
  <c r="A1042"/>
  <c r="AH1041"/>
  <c r="AI1041"/>
  <c r="R1041"/>
  <c r="A1041"/>
  <c r="AH1040"/>
  <c r="AI1040"/>
  <c r="R1040"/>
  <c r="A1040"/>
  <c r="AH1039"/>
  <c r="AI1039"/>
  <c r="R1039"/>
  <c r="A1039"/>
  <c r="AH1038"/>
  <c r="AI1038"/>
  <c r="R1038"/>
  <c r="A1038"/>
  <c r="AH1037"/>
  <c r="AI1037"/>
  <c r="R1037"/>
  <c r="A1037"/>
  <c r="AH1036"/>
  <c r="AI1036"/>
  <c r="R1036"/>
  <c r="A1036"/>
  <c r="AH1035"/>
  <c r="AI1035"/>
  <c r="R1035"/>
  <c r="A1035"/>
  <c r="AH1034"/>
  <c r="AI1034"/>
  <c r="R1034"/>
  <c r="A1034"/>
  <c r="AH1033"/>
  <c r="AI1033"/>
  <c r="R1033"/>
  <c r="A1033"/>
  <c r="AH1032"/>
  <c r="AI1032"/>
  <c r="R1032"/>
  <c r="A1032"/>
  <c r="AH1031"/>
  <c r="AI1031"/>
  <c r="R1031"/>
  <c r="A1031"/>
  <c r="AH1030"/>
  <c r="AI1030"/>
  <c r="R1030"/>
  <c r="A1030"/>
  <c r="AH1029"/>
  <c r="AI1029"/>
  <c r="R1029"/>
  <c r="A1029"/>
  <c r="AH1028"/>
  <c r="AI1028"/>
  <c r="R1028"/>
  <c r="A1028"/>
  <c r="AH1027"/>
  <c r="AI1027"/>
  <c r="R1027"/>
  <c r="A1027"/>
  <c r="AH1026"/>
  <c r="AI1026"/>
  <c r="R1026"/>
  <c r="A1026"/>
  <c r="AH1025"/>
  <c r="AI1025"/>
  <c r="R1025"/>
  <c r="A1025"/>
  <c r="AH1024"/>
  <c r="AI1024"/>
  <c r="R1024"/>
  <c r="A1024"/>
  <c r="AH1023"/>
  <c r="AI1023"/>
  <c r="R1023"/>
  <c r="A1023"/>
  <c r="AH1022"/>
  <c r="AI1022"/>
  <c r="R1022"/>
  <c r="A1022"/>
  <c r="AH1021"/>
  <c r="AI1021"/>
  <c r="R1021"/>
  <c r="A1021"/>
  <c r="AH1020"/>
  <c r="AI1020"/>
  <c r="R1020"/>
  <c r="A1020"/>
  <c r="AH1019"/>
  <c r="AI1019"/>
  <c r="R1019"/>
  <c r="A1019"/>
  <c r="AH1018"/>
  <c r="AI1018"/>
  <c r="R1018"/>
  <c r="A1018"/>
  <c r="AH1017"/>
  <c r="AI1017"/>
  <c r="R1017"/>
  <c r="A1017"/>
  <c r="AH1016"/>
  <c r="AI1016"/>
  <c r="R1016"/>
  <c r="A1016"/>
  <c r="AH1015"/>
  <c r="AI1015"/>
  <c r="R1015"/>
  <c r="A1015"/>
  <c r="AH1014"/>
  <c r="AI1014"/>
  <c r="R1014"/>
  <c r="A1014"/>
  <c r="AH1013"/>
  <c r="AI1013"/>
  <c r="R1013"/>
  <c r="A1013"/>
  <c r="AH1012"/>
  <c r="AI1012"/>
  <c r="R1012"/>
  <c r="A1012"/>
  <c r="AH1011"/>
  <c r="AI1011"/>
  <c r="R1011"/>
  <c r="A1011"/>
  <c r="AH1010"/>
  <c r="AI1010"/>
  <c r="R1010"/>
  <c r="A1010"/>
  <c r="AH1009"/>
  <c r="AI1009"/>
  <c r="R1009"/>
  <c r="A1009"/>
  <c r="AH1008"/>
  <c r="AI1008"/>
  <c r="R1008"/>
  <c r="A1008"/>
  <c r="AH1007"/>
  <c r="AI1007"/>
  <c r="R1007"/>
  <c r="A1007"/>
  <c r="AH1006"/>
  <c r="AI1006"/>
  <c r="R1006"/>
  <c r="A1006"/>
  <c r="AH1005"/>
  <c r="AI1005"/>
  <c r="R1005"/>
  <c r="A1005"/>
  <c r="AH1004"/>
  <c r="AI1004"/>
  <c r="R1004"/>
  <c r="A1004"/>
  <c r="AH1003"/>
  <c r="AI1003"/>
  <c r="R1003"/>
  <c r="A1003"/>
  <c r="AH1002"/>
  <c r="AI1002"/>
  <c r="R1002"/>
  <c r="A1002"/>
  <c r="AH1001"/>
  <c r="AI1001"/>
  <c r="R1001"/>
  <c r="A1001"/>
  <c r="AH1000"/>
  <c r="AI1000"/>
  <c r="R1000"/>
  <c r="A1000"/>
  <c r="AH999"/>
  <c r="AI999"/>
  <c r="R999"/>
  <c r="A999"/>
  <c r="AH998"/>
  <c r="AI998"/>
  <c r="R998"/>
  <c r="A998"/>
  <c r="AH997"/>
  <c r="AI997"/>
  <c r="R997"/>
  <c r="A997"/>
  <c r="AH996"/>
  <c r="AI996"/>
  <c r="R996"/>
  <c r="A996"/>
  <c r="AH995"/>
  <c r="AI995"/>
  <c r="R995"/>
  <c r="A995"/>
  <c r="AH994"/>
  <c r="AI994"/>
  <c r="R994"/>
  <c r="A994"/>
  <c r="AH993"/>
  <c r="AI993"/>
  <c r="R993"/>
  <c r="A993"/>
  <c r="AH992"/>
  <c r="AI992"/>
  <c r="R992"/>
  <c r="A992"/>
  <c r="AH991"/>
  <c r="AI991"/>
  <c r="R991"/>
  <c r="A991"/>
  <c r="AH990"/>
  <c r="AI990"/>
  <c r="R990"/>
  <c r="A990"/>
  <c r="AH989"/>
  <c r="AI989"/>
  <c r="R989"/>
  <c r="A989"/>
  <c r="AH988"/>
  <c r="AI988"/>
  <c r="R988"/>
  <c r="A988"/>
  <c r="AH987"/>
  <c r="AI987"/>
  <c r="R987"/>
  <c r="A987"/>
  <c r="AH986"/>
  <c r="AI986"/>
  <c r="R986"/>
  <c r="A986"/>
  <c r="AH985"/>
  <c r="AI985"/>
  <c r="R985"/>
  <c r="A985"/>
  <c r="AH984"/>
  <c r="AI984"/>
  <c r="R984"/>
  <c r="A984"/>
  <c r="AH983"/>
  <c r="AI983"/>
  <c r="R983"/>
  <c r="A983"/>
  <c r="AH982"/>
  <c r="AI982"/>
  <c r="R982"/>
  <c r="A982"/>
  <c r="AH981"/>
  <c r="AI981"/>
  <c r="R981"/>
  <c r="A981"/>
  <c r="AH980"/>
  <c r="AI980"/>
  <c r="R980"/>
  <c r="A980"/>
  <c r="AH979"/>
  <c r="AI979"/>
  <c r="R979"/>
  <c r="A979"/>
  <c r="AH978"/>
  <c r="AI978"/>
  <c r="R978"/>
  <c r="A978"/>
  <c r="AH977"/>
  <c r="AI977"/>
  <c r="R977"/>
  <c r="A977"/>
  <c r="AH976"/>
  <c r="AI976"/>
  <c r="R976"/>
  <c r="A976"/>
  <c r="AH975"/>
  <c r="AI975"/>
  <c r="R975"/>
  <c r="A975"/>
  <c r="AH974"/>
  <c r="AI974"/>
  <c r="R974"/>
  <c r="A974"/>
  <c r="AH973"/>
  <c r="AI973"/>
  <c r="R973"/>
  <c r="A973"/>
  <c r="AH972"/>
  <c r="AI972"/>
  <c r="R972"/>
  <c r="A972"/>
  <c r="AH971"/>
  <c r="AI971"/>
  <c r="R971"/>
  <c r="A971"/>
  <c r="AH970"/>
  <c r="AI970"/>
  <c r="R970"/>
  <c r="A970"/>
  <c r="AH969"/>
  <c r="AI969"/>
  <c r="R969"/>
  <c r="A969"/>
  <c r="AH968"/>
  <c r="AI968"/>
  <c r="R968"/>
  <c r="A968"/>
  <c r="AH967"/>
  <c r="AI967"/>
  <c r="R967"/>
  <c r="A967"/>
  <c r="AH966"/>
  <c r="AI966"/>
  <c r="R966"/>
  <c r="A966"/>
  <c r="AH965"/>
  <c r="AI965"/>
  <c r="R965"/>
  <c r="A965"/>
  <c r="AH964"/>
  <c r="AI964"/>
  <c r="R964"/>
  <c r="A964"/>
  <c r="AH963"/>
  <c r="AI963"/>
  <c r="R963"/>
  <c r="A963"/>
  <c r="AH962"/>
  <c r="AI962"/>
  <c r="R962"/>
  <c r="A962"/>
  <c r="AH961"/>
  <c r="AI961"/>
  <c r="R961"/>
  <c r="A961"/>
  <c r="AH960"/>
  <c r="AI960"/>
  <c r="R960"/>
  <c r="A960"/>
  <c r="AH959"/>
  <c r="AI959"/>
  <c r="R959"/>
  <c r="A959"/>
  <c r="AH958"/>
  <c r="AI958"/>
  <c r="R958"/>
  <c r="A958"/>
  <c r="AH957"/>
  <c r="AI957"/>
  <c r="R957"/>
  <c r="A957"/>
  <c r="AH956"/>
  <c r="AI956"/>
  <c r="R956"/>
  <c r="A956"/>
  <c r="AH955"/>
  <c r="AI955"/>
  <c r="R955"/>
  <c r="A955"/>
  <c r="AH954"/>
  <c r="AI954"/>
  <c r="R954"/>
  <c r="A954"/>
  <c r="AH953"/>
  <c r="AI953"/>
  <c r="R953"/>
  <c r="A953"/>
  <c r="AH952"/>
  <c r="AI952"/>
  <c r="R952"/>
  <c r="A952"/>
  <c r="AH951"/>
  <c r="AI951"/>
  <c r="R951"/>
  <c r="A951"/>
  <c r="AH950"/>
  <c r="AI950"/>
  <c r="R950"/>
  <c r="A950"/>
  <c r="AH949"/>
  <c r="AI949"/>
  <c r="R949"/>
  <c r="A949"/>
  <c r="AH948"/>
  <c r="AI948"/>
  <c r="R948"/>
  <c r="A948"/>
  <c r="AH947"/>
  <c r="AI947"/>
  <c r="R947"/>
  <c r="A947"/>
  <c r="AH946"/>
  <c r="AI946"/>
  <c r="R946"/>
  <c r="A946"/>
  <c r="AH945"/>
  <c r="AI945"/>
  <c r="R945"/>
  <c r="A945"/>
  <c r="AH944"/>
  <c r="AI944"/>
  <c r="R944"/>
  <c r="A944"/>
  <c r="AH943"/>
  <c r="AI943"/>
  <c r="R943"/>
  <c r="A943"/>
  <c r="AH942"/>
  <c r="AI942"/>
  <c r="R942"/>
  <c r="A942"/>
  <c r="AH941"/>
  <c r="AI941"/>
  <c r="R941"/>
  <c r="A941"/>
  <c r="AH940"/>
  <c r="AI940"/>
  <c r="R940"/>
  <c r="A940"/>
  <c r="AH939"/>
  <c r="AI939"/>
  <c r="R939"/>
  <c r="A939"/>
  <c r="AH938"/>
  <c r="AI938"/>
  <c r="R938"/>
  <c r="A938"/>
  <c r="AH937"/>
  <c r="AI937"/>
  <c r="R937"/>
  <c r="A937"/>
  <c r="AH936"/>
  <c r="AI936"/>
  <c r="R936"/>
  <c r="A936"/>
  <c r="AH935"/>
  <c r="AI935"/>
  <c r="R935"/>
  <c r="A935"/>
  <c r="AH934"/>
  <c r="AI934"/>
  <c r="R934"/>
  <c r="A934"/>
  <c r="AH933"/>
  <c r="AI933"/>
  <c r="R933"/>
  <c r="A933"/>
  <c r="AH932"/>
  <c r="AI932"/>
  <c r="R932"/>
  <c r="A932"/>
  <c r="AH931"/>
  <c r="AI931"/>
  <c r="R931"/>
  <c r="A931"/>
  <c r="AH930"/>
  <c r="AI930"/>
  <c r="R930"/>
  <c r="A930"/>
  <c r="AH929"/>
  <c r="AI929"/>
  <c r="R929"/>
  <c r="A929"/>
  <c r="AH928"/>
  <c r="AI928"/>
  <c r="R928"/>
  <c r="A928"/>
  <c r="AH927"/>
  <c r="AI927"/>
  <c r="R927"/>
  <c r="A927"/>
  <c r="AH926"/>
  <c r="AI926"/>
  <c r="R926"/>
  <c r="A926"/>
  <c r="AH925"/>
  <c r="AI925"/>
  <c r="R925"/>
  <c r="A925"/>
  <c r="AH924"/>
  <c r="AI924"/>
  <c r="R924"/>
  <c r="A924"/>
  <c r="AH923"/>
  <c r="AI923"/>
  <c r="R923"/>
  <c r="A923"/>
  <c r="AH922"/>
  <c r="AI922"/>
  <c r="R922"/>
  <c r="A922"/>
  <c r="AH921"/>
  <c r="AI921"/>
  <c r="R921"/>
  <c r="A921"/>
  <c r="AH920"/>
  <c r="AI920"/>
  <c r="R920"/>
  <c r="A920"/>
  <c r="AH919"/>
  <c r="AI919"/>
  <c r="R919"/>
  <c r="A919"/>
  <c r="AH918"/>
  <c r="AI918"/>
  <c r="R918"/>
  <c r="A918"/>
  <c r="AH917"/>
  <c r="AI917"/>
  <c r="R917"/>
  <c r="A917"/>
  <c r="AH916"/>
  <c r="AI916"/>
  <c r="R916"/>
  <c r="A916"/>
  <c r="AH915"/>
  <c r="AI915"/>
  <c r="R915"/>
  <c r="A915"/>
  <c r="AH914"/>
  <c r="AI914"/>
  <c r="R914"/>
  <c r="A914"/>
  <c r="AH913"/>
  <c r="AI913"/>
  <c r="R913"/>
  <c r="A913"/>
  <c r="AH912"/>
  <c r="AI912"/>
  <c r="R912"/>
  <c r="A912"/>
  <c r="AH911"/>
  <c r="AI911"/>
  <c r="R911"/>
  <c r="A911"/>
  <c r="AH910"/>
  <c r="AI910"/>
  <c r="R910"/>
  <c r="A910"/>
  <c r="AH909"/>
  <c r="AI909"/>
  <c r="R909"/>
  <c r="A909"/>
  <c r="AH908"/>
  <c r="AI908"/>
  <c r="R908"/>
  <c r="A908"/>
  <c r="AH907"/>
  <c r="AI907"/>
  <c r="R907"/>
  <c r="A907"/>
  <c r="AH906"/>
  <c r="AI906"/>
  <c r="R906"/>
  <c r="A906"/>
  <c r="AH905"/>
  <c r="AI905"/>
  <c r="R905"/>
  <c r="A905"/>
  <c r="AH904"/>
  <c r="AI904"/>
  <c r="R904"/>
  <c r="A904"/>
  <c r="AH903"/>
  <c r="AI903"/>
  <c r="R903"/>
  <c r="A903"/>
  <c r="AH902"/>
  <c r="AI902"/>
  <c r="R902"/>
  <c r="A902"/>
  <c r="AH901"/>
  <c r="AI901"/>
  <c r="R901"/>
  <c r="A901"/>
  <c r="AH900"/>
  <c r="AI900"/>
  <c r="R900"/>
  <c r="A900"/>
  <c r="AH899"/>
  <c r="AI899"/>
  <c r="R899"/>
  <c r="A899"/>
  <c r="AH898"/>
  <c r="AI898"/>
  <c r="R898"/>
  <c r="A898"/>
  <c r="AH897"/>
  <c r="AI897"/>
  <c r="R897"/>
  <c r="A897"/>
  <c r="AH896"/>
  <c r="AI896"/>
  <c r="R896"/>
  <c r="A896"/>
  <c r="AH895"/>
  <c r="AI895"/>
  <c r="R895"/>
  <c r="A895"/>
  <c r="AH894"/>
  <c r="AI894"/>
  <c r="R894"/>
  <c r="A894"/>
  <c r="AH893"/>
  <c r="AI893"/>
  <c r="R893"/>
  <c r="A893"/>
  <c r="AH892"/>
  <c r="AI892"/>
  <c r="R892"/>
  <c r="A892"/>
  <c r="AH891"/>
  <c r="AI891"/>
  <c r="R891"/>
  <c r="A891"/>
  <c r="AH890"/>
  <c r="AI890"/>
  <c r="R890"/>
  <c r="A890"/>
  <c r="AH889"/>
  <c r="AI889"/>
  <c r="R889"/>
  <c r="A889"/>
  <c r="AH888"/>
  <c r="AI888"/>
  <c r="R888"/>
  <c r="A888"/>
  <c r="AH887"/>
  <c r="AI887"/>
  <c r="R887"/>
  <c r="A887"/>
  <c r="AH886"/>
  <c r="AI886"/>
  <c r="R886"/>
  <c r="A886"/>
  <c r="AH885"/>
  <c r="AI885"/>
  <c r="R885"/>
  <c r="A885"/>
  <c r="AH884"/>
  <c r="AI884"/>
  <c r="R884"/>
  <c r="A884"/>
  <c r="AH883"/>
  <c r="AI883"/>
  <c r="R883"/>
  <c r="A883"/>
  <c r="AH882"/>
  <c r="AI882"/>
  <c r="R882"/>
  <c r="A882"/>
  <c r="AH881"/>
  <c r="AI881"/>
  <c r="R881"/>
  <c r="A881"/>
  <c r="AH880"/>
  <c r="AI880"/>
  <c r="R880"/>
  <c r="A880"/>
  <c r="AH879"/>
  <c r="AI879"/>
  <c r="R879"/>
  <c r="A879"/>
  <c r="AH878"/>
  <c r="AI878"/>
  <c r="R878"/>
  <c r="A878"/>
  <c r="AH877"/>
  <c r="AI877"/>
  <c r="R877"/>
  <c r="A877"/>
  <c r="AH876"/>
  <c r="AI876"/>
  <c r="R876"/>
  <c r="A876"/>
  <c r="AH875"/>
  <c r="AI875"/>
  <c r="R875"/>
  <c r="A875"/>
  <c r="AH874"/>
  <c r="AI874"/>
  <c r="R874"/>
  <c r="A874"/>
  <c r="AH873"/>
  <c r="AI873"/>
  <c r="R873"/>
  <c r="A873"/>
  <c r="AH872"/>
  <c r="AI872"/>
  <c r="R872"/>
  <c r="A872"/>
  <c r="AH871"/>
  <c r="AI871"/>
  <c r="R871"/>
  <c r="A871"/>
  <c r="AH870"/>
  <c r="AI870"/>
  <c r="R870"/>
  <c r="A870"/>
  <c r="AH869"/>
  <c r="AI869"/>
  <c r="R869"/>
  <c r="A869"/>
  <c r="AH868"/>
  <c r="AI868"/>
  <c r="R868"/>
  <c r="A868"/>
  <c r="AH867"/>
  <c r="AI867"/>
  <c r="R867"/>
  <c r="A867"/>
  <c r="AH866"/>
  <c r="AI866"/>
  <c r="R866"/>
  <c r="A866"/>
  <c r="AH865"/>
  <c r="AI865"/>
  <c r="R865"/>
  <c r="A865"/>
  <c r="AH864"/>
  <c r="AI864"/>
  <c r="R864"/>
  <c r="A864"/>
  <c r="AH863"/>
  <c r="AI863"/>
  <c r="R863"/>
  <c r="A863"/>
  <c r="AH862"/>
  <c r="AI862"/>
  <c r="R862"/>
  <c r="A862"/>
  <c r="AH861"/>
  <c r="AI861"/>
  <c r="R861"/>
  <c r="A861"/>
  <c r="AH860"/>
  <c r="AI860"/>
  <c r="R860"/>
  <c r="A860"/>
  <c r="AH859"/>
  <c r="AI859"/>
  <c r="R859"/>
  <c r="A859"/>
  <c r="AH858"/>
  <c r="AI858"/>
  <c r="R858"/>
  <c r="A858"/>
  <c r="AH857"/>
  <c r="AI857"/>
  <c r="R857"/>
  <c r="A857"/>
  <c r="AH856"/>
  <c r="AI856"/>
  <c r="R856"/>
  <c r="A856"/>
  <c r="AH855"/>
  <c r="AI855"/>
  <c r="R855"/>
  <c r="A855"/>
  <c r="AH854"/>
  <c r="AI854"/>
  <c r="R854"/>
  <c r="A854"/>
  <c r="AH853"/>
  <c r="AI853"/>
  <c r="R853"/>
  <c r="A853"/>
  <c r="AH852"/>
  <c r="AI852"/>
  <c r="R852"/>
  <c r="A852"/>
  <c r="AH851"/>
  <c r="AI851"/>
  <c r="R851"/>
  <c r="A851"/>
  <c r="AH850"/>
  <c r="AI850"/>
  <c r="R850"/>
  <c r="A850"/>
  <c r="AH849"/>
  <c r="AI849"/>
  <c r="R849"/>
  <c r="A849"/>
  <c r="AH848"/>
  <c r="AI848"/>
  <c r="R848"/>
  <c r="A848"/>
  <c r="AH847"/>
  <c r="AI847"/>
  <c r="R847"/>
  <c r="A847"/>
  <c r="AH846"/>
  <c r="AI846"/>
  <c r="R846"/>
  <c r="A846"/>
  <c r="AH845"/>
  <c r="AI845"/>
  <c r="R845"/>
  <c r="A845"/>
  <c r="AH844"/>
  <c r="AI844"/>
  <c r="R844"/>
  <c r="A844"/>
  <c r="AH843"/>
  <c r="AI843"/>
  <c r="R843"/>
  <c r="A843"/>
  <c r="AH842"/>
  <c r="AI842"/>
  <c r="R842"/>
  <c r="A842"/>
  <c r="AH841"/>
  <c r="AI841"/>
  <c r="R841"/>
  <c r="A841"/>
  <c r="AH840"/>
  <c r="AI840"/>
  <c r="R840"/>
  <c r="A840"/>
  <c r="AH839"/>
  <c r="AI839"/>
  <c r="R839"/>
  <c r="A839"/>
  <c r="AH838"/>
  <c r="AI838"/>
  <c r="R838"/>
  <c r="A838"/>
  <c r="AH837"/>
  <c r="AI837"/>
  <c r="R837"/>
  <c r="A837"/>
  <c r="AH836"/>
  <c r="AI836"/>
  <c r="R836"/>
  <c r="A836"/>
  <c r="AH835"/>
  <c r="AI835"/>
  <c r="R835"/>
  <c r="A835"/>
  <c r="AH834"/>
  <c r="AI834"/>
  <c r="R834"/>
  <c r="A834"/>
  <c r="AH833"/>
  <c r="AI833"/>
  <c r="R833"/>
  <c r="A833"/>
  <c r="AH832"/>
  <c r="AI832"/>
  <c r="R832"/>
  <c r="A832"/>
  <c r="AH831"/>
  <c r="AI831"/>
  <c r="R831"/>
  <c r="A831"/>
  <c r="AH830"/>
  <c r="AI830"/>
  <c r="R830"/>
  <c r="A830"/>
  <c r="AH829"/>
  <c r="AI829"/>
  <c r="R829"/>
  <c r="A829"/>
  <c r="AH828"/>
  <c r="AI828"/>
  <c r="R828"/>
  <c r="A828"/>
  <c r="AH827"/>
  <c r="AI827"/>
  <c r="R827"/>
  <c r="A827"/>
  <c r="AH826"/>
  <c r="AI826"/>
  <c r="R826"/>
  <c r="A826"/>
  <c r="AH825"/>
  <c r="AI825"/>
  <c r="R825"/>
  <c r="A825"/>
  <c r="AH824"/>
  <c r="AI824"/>
  <c r="R824"/>
  <c r="A824"/>
  <c r="AH823"/>
  <c r="AI823"/>
  <c r="R823"/>
  <c r="A823"/>
  <c r="AH822"/>
  <c r="AI822"/>
  <c r="R822"/>
  <c r="A822"/>
  <c r="AH821"/>
  <c r="AI821"/>
  <c r="R821"/>
  <c r="A821"/>
  <c r="AH820"/>
  <c r="AI820"/>
  <c r="R820"/>
  <c r="A820"/>
  <c r="AH819"/>
  <c r="AI819"/>
  <c r="R819"/>
  <c r="A819"/>
  <c r="AH818"/>
  <c r="AI818"/>
  <c r="R818"/>
  <c r="A818"/>
  <c r="AH817"/>
  <c r="AI817"/>
  <c r="R817"/>
  <c r="A817"/>
  <c r="AH816"/>
  <c r="AI816"/>
  <c r="R816"/>
  <c r="A816"/>
  <c r="AH815"/>
  <c r="AI815"/>
  <c r="R815"/>
  <c r="A815"/>
  <c r="AH814"/>
  <c r="AI814"/>
  <c r="R814"/>
  <c r="A814"/>
  <c r="AH813"/>
  <c r="AI813"/>
  <c r="R813"/>
  <c r="A813"/>
  <c r="AH812"/>
  <c r="AI812"/>
  <c r="R812"/>
  <c r="A812"/>
  <c r="AH811"/>
  <c r="AI811"/>
  <c r="R811"/>
  <c r="A811"/>
  <c r="AH810"/>
  <c r="AI810"/>
  <c r="R810"/>
  <c r="A810"/>
  <c r="AH809"/>
  <c r="AI809"/>
  <c r="R809"/>
  <c r="A809"/>
  <c r="AH808"/>
  <c r="AI808"/>
  <c r="R808"/>
  <c r="A808"/>
  <c r="AH807"/>
  <c r="AI807"/>
  <c r="R807"/>
  <c r="A807"/>
  <c r="AH806"/>
  <c r="AI806"/>
  <c r="R806"/>
  <c r="A806"/>
  <c r="AH805"/>
  <c r="AI805"/>
  <c r="R805"/>
  <c r="A805"/>
  <c r="AH804"/>
  <c r="AI804"/>
  <c r="R804"/>
  <c r="A804"/>
  <c r="AH803"/>
  <c r="AI803"/>
  <c r="R803"/>
  <c r="AH802"/>
  <c r="AI802"/>
  <c r="R802"/>
  <c r="AH801"/>
  <c r="AI801"/>
  <c r="R801"/>
  <c r="AH800"/>
  <c r="AI800"/>
  <c r="R800"/>
  <c r="AH799"/>
  <c r="AI799"/>
  <c r="R799"/>
  <c r="AH798"/>
  <c r="AI798"/>
  <c r="R798"/>
  <c r="AH797"/>
  <c r="AI797"/>
  <c r="R797"/>
  <c r="AH796"/>
  <c r="AI796"/>
  <c r="R796"/>
  <c r="AH795"/>
  <c r="AI795"/>
  <c r="R795"/>
  <c r="AH794"/>
  <c r="AI794"/>
  <c r="R794"/>
  <c r="AH793"/>
  <c r="AI793"/>
  <c r="R793"/>
  <c r="AH792"/>
  <c r="AI792"/>
  <c r="R792"/>
  <c r="AH791"/>
  <c r="AI791"/>
  <c r="R791"/>
  <c r="AH790"/>
  <c r="AI790"/>
  <c r="R790"/>
  <c r="AH789"/>
  <c r="AI789"/>
  <c r="R789"/>
  <c r="AH788"/>
  <c r="AI788"/>
  <c r="R788"/>
  <c r="AH787"/>
  <c r="AI787"/>
  <c r="R787"/>
  <c r="AH786"/>
  <c r="AI786"/>
  <c r="R786"/>
  <c r="AH785"/>
  <c r="AI785"/>
  <c r="R785"/>
  <c r="AH784"/>
  <c r="AI784"/>
  <c r="R784"/>
  <c r="AH783"/>
  <c r="AI783"/>
  <c r="R783"/>
  <c r="AH782"/>
  <c r="AI782"/>
  <c r="R782"/>
  <c r="AH781"/>
  <c r="AI781"/>
  <c r="R781"/>
  <c r="AH780"/>
  <c r="AI780"/>
  <c r="R780"/>
  <c r="AH779"/>
  <c r="AI779"/>
  <c r="R779"/>
  <c r="AH778"/>
  <c r="AI778"/>
  <c r="R778"/>
  <c r="AH777"/>
  <c r="AI777"/>
  <c r="R777"/>
  <c r="AH776"/>
  <c r="AI776"/>
  <c r="R776"/>
  <c r="AH775"/>
  <c r="AI775"/>
  <c r="R775"/>
  <c r="AH774"/>
  <c r="AI774"/>
  <c r="R774"/>
  <c r="AH773"/>
  <c r="AI773"/>
  <c r="R773"/>
  <c r="AH772"/>
  <c r="AI772"/>
  <c r="R772"/>
  <c r="AH771"/>
  <c r="AI771"/>
  <c r="R771"/>
  <c r="AH770"/>
  <c r="AI770"/>
  <c r="R770"/>
  <c r="AH769"/>
  <c r="AI769"/>
  <c r="R769"/>
  <c r="AH768"/>
  <c r="AI768"/>
  <c r="R768"/>
  <c r="AH767"/>
  <c r="AI767"/>
  <c r="R767"/>
  <c r="AH766"/>
  <c r="AI766"/>
  <c r="R766"/>
  <c r="AH765"/>
  <c r="AI765"/>
  <c r="R765"/>
  <c r="AH764"/>
  <c r="AI764"/>
  <c r="R764"/>
  <c r="AH763"/>
  <c r="AI763"/>
  <c r="R763"/>
  <c r="AH762"/>
  <c r="AI762"/>
  <c r="R762"/>
  <c r="AH761"/>
  <c r="AI761"/>
  <c r="R761"/>
  <c r="AH760"/>
  <c r="AI760"/>
  <c r="R760"/>
  <c r="AH759"/>
  <c r="AI759"/>
  <c r="R759"/>
  <c r="AH758"/>
  <c r="AI758"/>
  <c r="R758"/>
  <c r="A758"/>
  <c r="AH757"/>
  <c r="AI757"/>
  <c r="R757"/>
  <c r="A757"/>
  <c r="AH756"/>
  <c r="AI756"/>
  <c r="R756"/>
  <c r="A756"/>
  <c r="AH755"/>
  <c r="AI755"/>
  <c r="R755"/>
  <c r="A755"/>
  <c r="AH754"/>
  <c r="AI754"/>
  <c r="R754"/>
  <c r="A754"/>
  <c r="AH753"/>
  <c r="AI753"/>
  <c r="R753"/>
  <c r="A753"/>
  <c r="AH752"/>
  <c r="AI752"/>
  <c r="R752"/>
  <c r="A752"/>
  <c r="AH751"/>
  <c r="AI751"/>
  <c r="R751"/>
  <c r="A751"/>
  <c r="AH750"/>
  <c r="AI750"/>
  <c r="R750"/>
  <c r="AH749"/>
  <c r="AI749"/>
  <c r="R749"/>
  <c r="AH748"/>
  <c r="AI748"/>
  <c r="R748"/>
  <c r="AH747"/>
  <c r="AI747"/>
  <c r="R747"/>
  <c r="AH746"/>
  <c r="AI746"/>
  <c r="R746"/>
  <c r="AH745"/>
  <c r="AI745"/>
  <c r="R745"/>
  <c r="AH744"/>
  <c r="AI744"/>
  <c r="R744"/>
  <c r="AH743"/>
  <c r="AI743"/>
  <c r="R743"/>
  <c r="AH742"/>
  <c r="AI742"/>
  <c r="R742"/>
  <c r="AH741"/>
  <c r="AI741"/>
  <c r="R741"/>
  <c r="AH740"/>
  <c r="AI740"/>
  <c r="R740"/>
  <c r="AH739"/>
  <c r="AI739"/>
  <c r="R739"/>
  <c r="AH738"/>
  <c r="AI738"/>
  <c r="R738"/>
  <c r="AH737"/>
  <c r="AI737"/>
  <c r="R737"/>
  <c r="AH736"/>
  <c r="AI736"/>
  <c r="R736"/>
  <c r="AH735"/>
  <c r="AI735"/>
  <c r="R735"/>
  <c r="AH734"/>
  <c r="AI734"/>
  <c r="R734"/>
  <c r="AH733"/>
  <c r="AI733"/>
  <c r="R733"/>
  <c r="AH732"/>
  <c r="AI732"/>
  <c r="R732"/>
  <c r="AH731"/>
  <c r="AI731"/>
  <c r="R731"/>
  <c r="AH730"/>
  <c r="AI730"/>
  <c r="R730"/>
  <c r="AH729"/>
  <c r="AI729"/>
  <c r="R729"/>
  <c r="AH728"/>
  <c r="AI728"/>
  <c r="R728"/>
  <c r="AH727"/>
  <c r="AI727"/>
  <c r="R727"/>
  <c r="AH726"/>
  <c r="AI726"/>
  <c r="R726"/>
  <c r="AH725"/>
  <c r="AI725"/>
  <c r="R725"/>
  <c r="AH724"/>
  <c r="AI724"/>
  <c r="R724"/>
  <c r="AH723"/>
  <c r="AI723"/>
  <c r="R723"/>
  <c r="AH722"/>
  <c r="AI722"/>
  <c r="R722"/>
  <c r="AH721"/>
  <c r="AI721"/>
  <c r="R721"/>
  <c r="AH720"/>
  <c r="AI720"/>
  <c r="R720"/>
  <c r="AH719"/>
  <c r="AI719"/>
  <c r="R719"/>
  <c r="AH718"/>
  <c r="AI718"/>
  <c r="R718"/>
  <c r="AH717"/>
  <c r="AI717"/>
  <c r="R717"/>
  <c r="AH716"/>
  <c r="AI716"/>
  <c r="R716"/>
  <c r="AH715"/>
  <c r="AI715"/>
  <c r="R715"/>
  <c r="AH714"/>
  <c r="AI714"/>
  <c r="R714"/>
  <c r="AH713"/>
  <c r="AI713"/>
  <c r="R713"/>
  <c r="AH712"/>
  <c r="AI712"/>
  <c r="R712"/>
  <c r="AH711"/>
  <c r="AI711"/>
  <c r="R711"/>
  <c r="AH710"/>
  <c r="AI710"/>
  <c r="R710"/>
  <c r="AH709"/>
  <c r="AI709"/>
  <c r="R709"/>
  <c r="AH708"/>
  <c r="AI708"/>
  <c r="R708"/>
  <c r="AH707"/>
  <c r="AI707"/>
  <c r="R707"/>
  <c r="AH706"/>
  <c r="AI706"/>
  <c r="R706"/>
  <c r="AH705"/>
  <c r="AI705"/>
  <c r="R705"/>
  <c r="AH704"/>
  <c r="AI704"/>
  <c r="R704"/>
  <c r="AH703"/>
  <c r="AI703"/>
  <c r="R703"/>
  <c r="AH702"/>
  <c r="AI702"/>
  <c r="R702"/>
  <c r="AH701"/>
  <c r="AI701"/>
  <c r="R701"/>
  <c r="AH700"/>
  <c r="AI700"/>
  <c r="R700"/>
  <c r="AH699"/>
  <c r="AI699"/>
  <c r="R699"/>
  <c r="AH698"/>
  <c r="AI698"/>
  <c r="R698"/>
  <c r="AH697"/>
  <c r="AI697"/>
  <c r="R697"/>
  <c r="AH696"/>
  <c r="AI696"/>
  <c r="R696"/>
  <c r="AH695"/>
  <c r="AI695"/>
  <c r="R695"/>
  <c r="AH694"/>
  <c r="AI694"/>
  <c r="R694"/>
  <c r="AH693"/>
  <c r="AI693"/>
  <c r="R693"/>
  <c r="AH692"/>
  <c r="AI692"/>
  <c r="R692"/>
  <c r="AH691"/>
  <c r="AI691"/>
  <c r="R691"/>
  <c r="AH690"/>
  <c r="AI690"/>
  <c r="R690"/>
  <c r="AH689"/>
  <c r="AI689"/>
  <c r="R689"/>
  <c r="AH688"/>
  <c r="AI688"/>
  <c r="R688"/>
  <c r="AH687"/>
  <c r="AI687"/>
  <c r="R687"/>
  <c r="AH686"/>
  <c r="AI686"/>
  <c r="R686"/>
  <c r="AH685"/>
  <c r="AI685"/>
  <c r="R685"/>
  <c r="AH684"/>
  <c r="AI684"/>
  <c r="R684"/>
  <c r="AH683"/>
  <c r="AI683"/>
  <c r="R683"/>
  <c r="AH682"/>
  <c r="AI682"/>
  <c r="R682"/>
  <c r="AH681"/>
  <c r="AI681"/>
  <c r="R681"/>
  <c r="AH680"/>
  <c r="AI680"/>
  <c r="R680"/>
  <c r="AH679"/>
  <c r="AI679"/>
  <c r="R679"/>
  <c r="AH678"/>
  <c r="AI678"/>
  <c r="R678"/>
  <c r="AH677"/>
  <c r="AI677"/>
  <c r="R677"/>
  <c r="AH676"/>
  <c r="AI676"/>
  <c r="R676"/>
  <c r="AH675"/>
  <c r="AI675"/>
  <c r="R675"/>
  <c r="AH674"/>
  <c r="AI674"/>
  <c r="R674"/>
  <c r="AH673"/>
  <c r="AI673"/>
  <c r="R673"/>
  <c r="AH672"/>
  <c r="AI672"/>
  <c r="R672"/>
  <c r="AH671"/>
  <c r="AI671"/>
  <c r="R671"/>
  <c r="AH670"/>
  <c r="AI670"/>
  <c r="R670"/>
  <c r="AH669"/>
  <c r="AI669"/>
  <c r="R669"/>
  <c r="AH668"/>
  <c r="AI668"/>
  <c r="R668"/>
  <c r="AH667"/>
  <c r="AI667"/>
  <c r="R667"/>
  <c r="AH666"/>
  <c r="AI666"/>
  <c r="R666"/>
  <c r="AH665"/>
  <c r="AI665"/>
  <c r="R665"/>
  <c r="AH664"/>
  <c r="AI664"/>
  <c r="R664"/>
  <c r="AH663"/>
  <c r="AI663"/>
  <c r="R663"/>
  <c r="AH662"/>
  <c r="AI662"/>
  <c r="R662"/>
  <c r="AH661"/>
  <c r="AI661"/>
  <c r="R661"/>
  <c r="AH660"/>
  <c r="AI660"/>
  <c r="R660"/>
  <c r="AH659"/>
  <c r="AI659"/>
  <c r="R659"/>
  <c r="AH658"/>
  <c r="AI658"/>
  <c r="R658"/>
  <c r="AH657"/>
  <c r="AI657"/>
  <c r="R657"/>
  <c r="AH656"/>
  <c r="AI656"/>
  <c r="R656"/>
  <c r="AH655"/>
  <c r="AI655"/>
  <c r="R655"/>
  <c r="AH654"/>
  <c r="AI654"/>
  <c r="R654"/>
  <c r="AH653"/>
  <c r="AI653"/>
  <c r="R653"/>
  <c r="AH652"/>
  <c r="AI652"/>
  <c r="R652"/>
  <c r="AH651"/>
  <c r="AI651"/>
  <c r="R651"/>
  <c r="AH650"/>
  <c r="AI650"/>
  <c r="R650"/>
  <c r="AH649"/>
  <c r="AI649"/>
  <c r="R649"/>
  <c r="AH648"/>
  <c r="AI648"/>
  <c r="R648"/>
  <c r="AH647"/>
  <c r="AI647"/>
  <c r="R647"/>
  <c r="AH646"/>
  <c r="AI646"/>
  <c r="R646"/>
  <c r="AH645"/>
  <c r="AI645"/>
  <c r="R645"/>
  <c r="AH644"/>
  <c r="AI644"/>
  <c r="R644"/>
  <c r="AH643"/>
  <c r="AI643"/>
  <c r="R643"/>
  <c r="AH642"/>
  <c r="AI642"/>
  <c r="R642"/>
  <c r="AH641"/>
  <c r="AI641"/>
  <c r="R641"/>
  <c r="AH640"/>
  <c r="AI640"/>
  <c r="R640"/>
  <c r="AH639"/>
  <c r="AI639"/>
  <c r="R639"/>
  <c r="AH638"/>
  <c r="AI638"/>
  <c r="R638"/>
  <c r="AH637"/>
  <c r="AI637"/>
  <c r="R637"/>
  <c r="AH636"/>
  <c r="AI636"/>
  <c r="R636"/>
  <c r="AH635"/>
  <c r="AI635"/>
  <c r="R635"/>
  <c r="AH634"/>
  <c r="AI634"/>
  <c r="R634"/>
  <c r="AH633"/>
  <c r="AI633"/>
  <c r="R633"/>
  <c r="AH632"/>
  <c r="AI632"/>
  <c r="R632"/>
  <c r="AH631"/>
  <c r="AI631"/>
  <c r="R631"/>
  <c r="AH630"/>
  <c r="AI630"/>
  <c r="R630"/>
  <c r="AH629"/>
  <c r="AI629"/>
  <c r="R629"/>
  <c r="AH628"/>
  <c r="AI628"/>
  <c r="R628"/>
  <c r="AH627"/>
  <c r="AI627"/>
  <c r="R627"/>
  <c r="AH626"/>
  <c r="AI626"/>
  <c r="R626"/>
  <c r="AH625"/>
  <c r="AI625"/>
  <c r="R625"/>
  <c r="AH624"/>
  <c r="AI624"/>
  <c r="R624"/>
  <c r="AH623"/>
  <c r="AI623"/>
  <c r="R623"/>
  <c r="AH622"/>
  <c r="AI622"/>
  <c r="R622"/>
  <c r="AH621"/>
  <c r="AI621"/>
  <c r="R621"/>
  <c r="AH620"/>
  <c r="AI620"/>
  <c r="R620"/>
  <c r="AH619"/>
  <c r="AI619"/>
  <c r="R619"/>
  <c r="AH618"/>
  <c r="AI618"/>
  <c r="R618"/>
  <c r="AH617"/>
  <c r="AI617"/>
  <c r="R617"/>
  <c r="AH616"/>
  <c r="AI616"/>
  <c r="R616"/>
  <c r="AH615"/>
  <c r="AI615"/>
  <c r="R615"/>
  <c r="AH614"/>
  <c r="AI614"/>
  <c r="R614"/>
  <c r="AH613"/>
  <c r="AI613"/>
  <c r="R613"/>
  <c r="AH612"/>
  <c r="AI612"/>
  <c r="R612"/>
  <c r="AH611"/>
  <c r="AI611"/>
  <c r="R611"/>
  <c r="AH610"/>
  <c r="AI610"/>
  <c r="R610"/>
  <c r="AH609"/>
  <c r="AI609"/>
  <c r="R609"/>
  <c r="AH608"/>
  <c r="AI608"/>
  <c r="R608"/>
  <c r="AH607"/>
  <c r="AI607"/>
  <c r="R607"/>
  <c r="AH606"/>
  <c r="AI606"/>
  <c r="R606"/>
  <c r="AH605"/>
  <c r="AI605"/>
  <c r="R605"/>
  <c r="AH604"/>
  <c r="AI604"/>
  <c r="R604"/>
  <c r="AH603"/>
  <c r="AI603"/>
  <c r="R603"/>
  <c r="AH602"/>
  <c r="AI602"/>
  <c r="R602"/>
  <c r="AH601"/>
  <c r="AI601"/>
  <c r="R601"/>
  <c r="AH600"/>
  <c r="AI600"/>
  <c r="R600"/>
  <c r="AH599"/>
  <c r="AI599"/>
  <c r="R599"/>
  <c r="AH598"/>
  <c r="AI598"/>
  <c r="R598"/>
  <c r="AH597"/>
  <c r="AI597"/>
  <c r="R597"/>
  <c r="AH596"/>
  <c r="AI596"/>
  <c r="R596"/>
  <c r="AH595"/>
  <c r="AI595"/>
  <c r="R595"/>
  <c r="AH594"/>
  <c r="AI594"/>
  <c r="R594"/>
  <c r="AH593"/>
  <c r="AI593"/>
  <c r="R593"/>
  <c r="AH592"/>
  <c r="AI592"/>
  <c r="R592"/>
  <c r="AH591"/>
  <c r="AI591"/>
  <c r="R591"/>
  <c r="AH590"/>
  <c r="AI590"/>
  <c r="R590"/>
  <c r="AH589"/>
  <c r="AI589"/>
  <c r="R589"/>
  <c r="AH588"/>
  <c r="AI588"/>
  <c r="R588"/>
  <c r="AH587"/>
  <c r="AI587"/>
  <c r="R587"/>
  <c r="AH586"/>
  <c r="AI586"/>
  <c r="R586"/>
  <c r="AH585"/>
  <c r="AI585"/>
  <c r="R585"/>
  <c r="AH584"/>
  <c r="AI584"/>
  <c r="R584"/>
  <c r="AH583"/>
  <c r="AI583"/>
  <c r="R583"/>
  <c r="AH582"/>
  <c r="AI582"/>
  <c r="R582"/>
  <c r="AH581"/>
  <c r="AI581"/>
  <c r="R581"/>
  <c r="AH580"/>
  <c r="AI580"/>
  <c r="R580"/>
  <c r="AH579"/>
  <c r="AI579"/>
  <c r="R579"/>
  <c r="AH578"/>
  <c r="AI578"/>
  <c r="R578"/>
  <c r="AH577"/>
  <c r="AI577"/>
  <c r="R577"/>
  <c r="AH576"/>
  <c r="AI576"/>
  <c r="R576"/>
  <c r="AH575"/>
  <c r="AI575"/>
  <c r="R575"/>
  <c r="AH574"/>
  <c r="AI574"/>
  <c r="R574"/>
  <c r="AH573"/>
  <c r="AI573"/>
  <c r="R573"/>
  <c r="AH572"/>
  <c r="AI572"/>
  <c r="R572"/>
  <c r="AH571"/>
  <c r="AI571"/>
  <c r="R571"/>
  <c r="AH570"/>
  <c r="AI570"/>
  <c r="R570"/>
  <c r="AH569"/>
  <c r="AI569"/>
  <c r="R569"/>
  <c r="AH568"/>
  <c r="AI568"/>
  <c r="R568"/>
  <c r="AH567"/>
  <c r="AI567"/>
  <c r="R567"/>
  <c r="AH566"/>
  <c r="AI566"/>
  <c r="R566"/>
  <c r="AH565"/>
  <c r="AI565"/>
  <c r="R565"/>
  <c r="AH564"/>
  <c r="AI564"/>
  <c r="R564"/>
  <c r="AH563"/>
  <c r="AI563"/>
  <c r="R563"/>
  <c r="AH562"/>
  <c r="AI562"/>
  <c r="R562"/>
  <c r="AH561"/>
  <c r="AI561"/>
  <c r="R561"/>
  <c r="AH560"/>
  <c r="AI560"/>
  <c r="R560"/>
  <c r="AH559"/>
  <c r="AI559"/>
  <c r="R559"/>
  <c r="AH558"/>
  <c r="AI558"/>
  <c r="R558"/>
  <c r="AH557"/>
  <c r="AI557"/>
  <c r="R557"/>
  <c r="AH556"/>
  <c r="AI556"/>
  <c r="R556"/>
  <c r="AH555"/>
  <c r="AI555"/>
  <c r="R555"/>
  <c r="AH554"/>
  <c r="AI554"/>
  <c r="R554"/>
  <c r="AH553"/>
  <c r="AI553"/>
  <c r="R553"/>
  <c r="AH552"/>
  <c r="AI552"/>
  <c r="R552"/>
  <c r="AH551"/>
  <c r="AI551"/>
  <c r="R551"/>
  <c r="AH550"/>
  <c r="AI550"/>
  <c r="R550"/>
  <c r="AH549"/>
  <c r="AI549"/>
  <c r="R549"/>
  <c r="AH548"/>
  <c r="AI548"/>
  <c r="R548"/>
  <c r="AH547"/>
  <c r="AI547"/>
  <c r="R547"/>
  <c r="AH546"/>
  <c r="AI546"/>
  <c r="R546"/>
  <c r="AH545"/>
  <c r="AI545"/>
  <c r="R545"/>
  <c r="AH544"/>
  <c r="AI544"/>
  <c r="R544"/>
  <c r="AH543"/>
  <c r="AI543"/>
  <c r="R543"/>
  <c r="AH542"/>
  <c r="AI542"/>
  <c r="R542"/>
  <c r="AH541"/>
  <c r="AI541"/>
  <c r="R541"/>
  <c r="AH540"/>
  <c r="AI540"/>
  <c r="R540"/>
  <c r="AH539"/>
  <c r="AI539"/>
  <c r="R539"/>
  <c r="AH538"/>
  <c r="AI538"/>
  <c r="R538"/>
  <c r="AH537"/>
  <c r="AI537"/>
  <c r="R537"/>
  <c r="AH536"/>
  <c r="AI536"/>
  <c r="R536"/>
  <c r="AH535"/>
  <c r="AI535"/>
  <c r="R535"/>
  <c r="AH534"/>
  <c r="AI534"/>
  <c r="R534"/>
  <c r="AH533"/>
  <c r="AI533"/>
  <c r="R533"/>
  <c r="AH532"/>
  <c r="AI532"/>
  <c r="R532"/>
  <c r="AH531"/>
  <c r="AI531"/>
  <c r="R531"/>
  <c r="AH530"/>
  <c r="AI530"/>
  <c r="R530"/>
  <c r="AH529"/>
  <c r="AI529"/>
  <c r="R529"/>
  <c r="AH528"/>
  <c r="AI528"/>
  <c r="R528"/>
  <c r="AH527"/>
  <c r="AI527"/>
  <c r="R527"/>
  <c r="AH526"/>
  <c r="AI526"/>
  <c r="R526"/>
  <c r="AH525"/>
  <c r="AI525"/>
  <c r="R525"/>
  <c r="AH524"/>
  <c r="AI524"/>
  <c r="R524"/>
  <c r="AH523"/>
  <c r="AI523"/>
  <c r="R523"/>
  <c r="AH522"/>
  <c r="AI522"/>
  <c r="R522"/>
  <c r="AH521"/>
  <c r="AI521"/>
  <c r="R521"/>
  <c r="AH520"/>
  <c r="AI520"/>
  <c r="R520"/>
  <c r="AH519"/>
  <c r="AI519"/>
  <c r="R519"/>
  <c r="AH518"/>
  <c r="AI518"/>
  <c r="R518"/>
  <c r="AH517"/>
  <c r="AI517"/>
  <c r="R517"/>
  <c r="AH516"/>
  <c r="AI516"/>
  <c r="R516"/>
  <c r="AH515"/>
  <c r="AI515"/>
  <c r="R515"/>
  <c r="AH514"/>
  <c r="AI514"/>
  <c r="R514"/>
  <c r="AH513"/>
  <c r="AI513"/>
  <c r="R513"/>
  <c r="AH512"/>
  <c r="AI512"/>
  <c r="R512"/>
  <c r="AH511"/>
  <c r="AI511"/>
  <c r="R511"/>
  <c r="AH510"/>
  <c r="AI510"/>
  <c r="R510"/>
  <c r="AH509"/>
  <c r="AI509"/>
  <c r="R509"/>
  <c r="AH508"/>
  <c r="AI508"/>
  <c r="R508"/>
  <c r="AH507"/>
  <c r="AI507"/>
  <c r="R507"/>
  <c r="AH506"/>
  <c r="AI506"/>
  <c r="R506"/>
  <c r="AH505"/>
  <c r="AI505"/>
  <c r="R505"/>
  <c r="AH504"/>
  <c r="AI504"/>
  <c r="R504"/>
  <c r="AH503"/>
  <c r="AI503"/>
  <c r="R503"/>
  <c r="AH502"/>
  <c r="AI502"/>
  <c r="R502"/>
  <c r="AH501"/>
  <c r="AI501"/>
  <c r="R501"/>
  <c r="AH500"/>
  <c r="AI500"/>
  <c r="R500"/>
  <c r="AH499"/>
  <c r="AI499"/>
  <c r="R499"/>
  <c r="AH498"/>
  <c r="AI498"/>
  <c r="R498"/>
  <c r="AH497"/>
  <c r="AI497"/>
  <c r="R497"/>
  <c r="AH496"/>
  <c r="AI496"/>
  <c r="R496"/>
  <c r="AH495"/>
  <c r="AI495"/>
  <c r="R495"/>
  <c r="AH494"/>
  <c r="AI494"/>
  <c r="R494"/>
  <c r="AH493"/>
  <c r="AI493"/>
  <c r="R493"/>
  <c r="AH492"/>
  <c r="AI492"/>
  <c r="R492"/>
  <c r="AH491"/>
  <c r="AI491"/>
  <c r="R491"/>
  <c r="AH490"/>
  <c r="AI490"/>
  <c r="R490"/>
  <c r="AH489"/>
  <c r="AI489"/>
  <c r="R489"/>
  <c r="AH488"/>
  <c r="AI488"/>
  <c r="R488"/>
  <c r="AH487"/>
  <c r="AI487"/>
  <c r="R487"/>
  <c r="AH486"/>
  <c r="AI486"/>
  <c r="R486"/>
  <c r="AH485"/>
  <c r="AI485"/>
  <c r="R485"/>
  <c r="AH484"/>
  <c r="AI484"/>
  <c r="R484"/>
  <c r="AH483"/>
  <c r="AI483"/>
  <c r="R483"/>
  <c r="AH482"/>
  <c r="AI482"/>
  <c r="R482"/>
  <c r="AH481"/>
  <c r="AI481"/>
  <c r="R481"/>
  <c r="AH480"/>
  <c r="AI480"/>
  <c r="R480"/>
  <c r="AH479"/>
  <c r="AI479"/>
  <c r="R479"/>
  <c r="AH478"/>
  <c r="AI478"/>
  <c r="R478"/>
  <c r="AH477"/>
  <c r="AI477"/>
  <c r="R477"/>
  <c r="AH476"/>
  <c r="AI476"/>
  <c r="R476"/>
  <c r="AH475"/>
  <c r="AI475"/>
  <c r="R475"/>
  <c r="AH474"/>
  <c r="AI474"/>
  <c r="R474"/>
  <c r="AH473"/>
  <c r="AI473"/>
  <c r="R473"/>
  <c r="AH472"/>
  <c r="AI472"/>
  <c r="R472"/>
  <c r="AH471"/>
  <c r="AI471"/>
  <c r="R471"/>
  <c r="AH470"/>
  <c r="AI470"/>
  <c r="R470"/>
  <c r="AH469"/>
  <c r="AI469"/>
  <c r="R469"/>
  <c r="AH468"/>
  <c r="AI468"/>
  <c r="R468"/>
  <c r="AH467"/>
  <c r="AI467"/>
  <c r="R467"/>
  <c r="AH466"/>
  <c r="AI466"/>
  <c r="R466"/>
  <c r="AH465"/>
  <c r="AI465"/>
  <c r="R465"/>
  <c r="AH464"/>
  <c r="AI464"/>
  <c r="R464"/>
  <c r="AH463"/>
  <c r="AI463"/>
  <c r="R463"/>
  <c r="AH462"/>
  <c r="AI462"/>
  <c r="R462"/>
  <c r="AH461"/>
  <c r="AI461"/>
  <c r="R461"/>
  <c r="AH460"/>
  <c r="AI460"/>
  <c r="R460"/>
  <c r="AH459"/>
  <c r="AI459"/>
  <c r="R459"/>
  <c r="AH458"/>
  <c r="AI458"/>
  <c r="R458"/>
  <c r="AH457"/>
  <c r="AI457"/>
  <c r="R457"/>
  <c r="AH456"/>
  <c r="AI456"/>
  <c r="R456"/>
  <c r="AH455"/>
  <c r="AI455"/>
  <c r="R455"/>
  <c r="AH454"/>
  <c r="AI454"/>
  <c r="R454"/>
  <c r="AH453"/>
  <c r="AI453"/>
  <c r="R453"/>
  <c r="AH452"/>
  <c r="AI452"/>
  <c r="R452"/>
  <c r="AH451"/>
  <c r="AI451"/>
  <c r="R451"/>
  <c r="AH450"/>
  <c r="AI450"/>
  <c r="R450"/>
  <c r="AH449"/>
  <c r="AI449"/>
  <c r="R449"/>
  <c r="AH448"/>
  <c r="AI448"/>
  <c r="R448"/>
  <c r="AH447"/>
  <c r="AI447"/>
  <c r="R447"/>
  <c r="AH446"/>
  <c r="AI446"/>
  <c r="R446"/>
  <c r="AH445"/>
  <c r="AI445"/>
  <c r="R445"/>
  <c r="AH444"/>
  <c r="AI444"/>
  <c r="R444"/>
  <c r="AH443"/>
  <c r="AI443"/>
  <c r="R443"/>
  <c r="AH442"/>
  <c r="AI442"/>
  <c r="R442"/>
  <c r="AH441"/>
  <c r="AI441"/>
  <c r="R441"/>
  <c r="AH440"/>
  <c r="AI440"/>
  <c r="R440"/>
  <c r="AH439"/>
  <c r="AI439"/>
  <c r="R439"/>
  <c r="AH438"/>
  <c r="AI438"/>
  <c r="R438"/>
  <c r="AH437"/>
  <c r="AI437"/>
  <c r="R437"/>
  <c r="AH436"/>
  <c r="AI436"/>
  <c r="R436"/>
  <c r="AH435"/>
  <c r="AI435"/>
  <c r="R435"/>
  <c r="AH434"/>
  <c r="AI434"/>
  <c r="R434"/>
  <c r="AH433"/>
  <c r="AI433"/>
  <c r="R433"/>
  <c r="AH432"/>
  <c r="AI432"/>
  <c r="R432"/>
  <c r="AH431"/>
  <c r="AI431"/>
  <c r="R431"/>
  <c r="AH430"/>
  <c r="AI430"/>
  <c r="R430"/>
  <c r="AH429"/>
  <c r="AI429"/>
  <c r="R429"/>
  <c r="AH428"/>
  <c r="AI428"/>
  <c r="R428"/>
  <c r="AH427"/>
  <c r="AI427"/>
  <c r="R427"/>
  <c r="AH426"/>
  <c r="AI426"/>
  <c r="R426"/>
  <c r="AH425"/>
  <c r="AI425"/>
  <c r="R425"/>
  <c r="AH424"/>
  <c r="AI424"/>
  <c r="R424"/>
  <c r="AH423"/>
  <c r="AI423"/>
  <c r="R423"/>
  <c r="AH422"/>
  <c r="AI422"/>
  <c r="R422"/>
  <c r="AH421"/>
  <c r="AI421"/>
  <c r="R421"/>
  <c r="AH420"/>
  <c r="AI420"/>
  <c r="R420"/>
  <c r="AH419"/>
  <c r="AI419"/>
  <c r="R419"/>
  <c r="AH418"/>
  <c r="AI418"/>
  <c r="R418"/>
  <c r="AH417"/>
  <c r="AI417"/>
  <c r="R417"/>
  <c r="AH416"/>
  <c r="AI416"/>
  <c r="R416"/>
  <c r="AH415"/>
  <c r="AI415"/>
  <c r="R415"/>
  <c r="AH414"/>
  <c r="AI414"/>
  <c r="R414"/>
  <c r="AH413"/>
  <c r="AI413"/>
  <c r="R413"/>
  <c r="AH412"/>
  <c r="AI412"/>
  <c r="R412"/>
  <c r="AH411"/>
  <c r="AI411"/>
  <c r="R411"/>
  <c r="AH410"/>
  <c r="AI410"/>
  <c r="R410"/>
  <c r="AH409"/>
  <c r="AI409"/>
  <c r="R409"/>
  <c r="AH408"/>
  <c r="AI408"/>
  <c r="R408"/>
  <c r="AH407"/>
  <c r="AI407"/>
  <c r="R407"/>
  <c r="AH406"/>
  <c r="AI406"/>
  <c r="R406"/>
  <c r="AH405"/>
  <c r="AI405"/>
  <c r="R405"/>
  <c r="AH404"/>
  <c r="AI404"/>
  <c r="R404"/>
  <c r="AH403"/>
  <c r="AI403"/>
  <c r="R403"/>
  <c r="AH402"/>
  <c r="AI402"/>
  <c r="R402"/>
  <c r="AH401"/>
  <c r="AI401"/>
  <c r="R401"/>
  <c r="AH400"/>
  <c r="AI400"/>
  <c r="R400"/>
  <c r="AH399"/>
  <c r="AI399"/>
  <c r="R399"/>
  <c r="AH398"/>
  <c r="AI398"/>
  <c r="R398"/>
  <c r="AH397"/>
  <c r="AI397"/>
  <c r="R397"/>
  <c r="AH396"/>
  <c r="AI396"/>
  <c r="R396"/>
  <c r="AH395"/>
  <c r="AI395"/>
  <c r="R395"/>
  <c r="AH394"/>
  <c r="AI394"/>
  <c r="R394"/>
  <c r="AH393"/>
  <c r="AI393"/>
  <c r="R393"/>
  <c r="AH392"/>
  <c r="AI392"/>
  <c r="R392"/>
  <c r="AH391"/>
  <c r="AI391"/>
  <c r="R391"/>
  <c r="R390"/>
  <c r="AH389"/>
  <c r="AI389"/>
  <c r="R389"/>
  <c r="R388"/>
  <c r="AH387"/>
  <c r="AI387"/>
  <c r="R387"/>
  <c r="AH386"/>
  <c r="AI386"/>
  <c r="R386"/>
  <c r="AH384"/>
  <c r="AI384"/>
  <c r="R384"/>
  <c r="R383"/>
  <c r="AH382"/>
  <c r="AI382"/>
  <c r="R382"/>
  <c r="AH381"/>
  <c r="AI381"/>
  <c r="R381"/>
  <c r="AH380"/>
  <c r="AI380"/>
  <c r="R380"/>
  <c r="AH379"/>
  <c r="AI379"/>
  <c r="R379"/>
  <c r="AH378"/>
  <c r="AI378"/>
  <c r="R378"/>
  <c r="AH377"/>
  <c r="AI377"/>
  <c r="R377"/>
  <c r="AH376"/>
  <c r="AI376"/>
  <c r="R376"/>
  <c r="AH375"/>
  <c r="AI375"/>
  <c r="R375"/>
  <c r="AH374"/>
  <c r="AI374"/>
  <c r="R374"/>
  <c r="AH373"/>
  <c r="AI373"/>
  <c r="R373"/>
  <c r="AH372"/>
  <c r="AI372"/>
  <c r="R372"/>
  <c r="AH371"/>
  <c r="AI371"/>
  <c r="R371"/>
  <c r="AH370"/>
  <c r="AI370"/>
  <c r="R370"/>
  <c r="AH369"/>
  <c r="AI369"/>
  <c r="R369"/>
  <c r="AH368"/>
  <c r="AI368"/>
  <c r="R368"/>
  <c r="AH367"/>
  <c r="AI367"/>
  <c r="R367"/>
  <c r="AH366"/>
  <c r="AI366"/>
  <c r="R366"/>
  <c r="AH365"/>
  <c r="AI365"/>
  <c r="R365"/>
  <c r="AH364"/>
  <c r="AI364"/>
  <c r="R364"/>
  <c r="AH363"/>
  <c r="AI363"/>
  <c r="R363"/>
  <c r="AH362"/>
  <c r="AI362"/>
  <c r="R362"/>
  <c r="AH361"/>
  <c r="AI361"/>
  <c r="R361"/>
  <c r="AH360"/>
  <c r="AI360"/>
  <c r="R360"/>
  <c r="AH359"/>
  <c r="AI359"/>
  <c r="R359"/>
  <c r="AH358"/>
  <c r="AI358"/>
  <c r="R358"/>
  <c r="AH357"/>
  <c r="AI357"/>
  <c r="R357"/>
  <c r="AH356"/>
  <c r="AI356"/>
  <c r="R356"/>
  <c r="AH355"/>
  <c r="AI355"/>
  <c r="R355"/>
  <c r="AH354"/>
  <c r="AI354"/>
  <c r="R354"/>
  <c r="AH353"/>
  <c r="AI353"/>
  <c r="R353"/>
  <c r="AH352"/>
  <c r="AI352"/>
  <c r="R352"/>
  <c r="AH351"/>
  <c r="AI351"/>
  <c r="R351"/>
  <c r="AH350"/>
  <c r="AI350"/>
  <c r="R350"/>
  <c r="AH349"/>
  <c r="AI349"/>
  <c r="R349"/>
  <c r="AH348"/>
  <c r="AI348"/>
  <c r="R348"/>
  <c r="AH347"/>
  <c r="AI347"/>
  <c r="R347"/>
  <c r="AH346"/>
  <c r="AI346"/>
  <c r="R346"/>
  <c r="AH345"/>
  <c r="AI345"/>
  <c r="R345"/>
  <c r="AH344"/>
  <c r="AI344"/>
  <c r="R344"/>
  <c r="AH343"/>
  <c r="AI343"/>
  <c r="R343"/>
  <c r="AH342"/>
  <c r="AI342"/>
  <c r="R342"/>
  <c r="AH341"/>
  <c r="AI341"/>
  <c r="R341"/>
  <c r="AH340"/>
  <c r="AI340"/>
  <c r="R340"/>
  <c r="AH339"/>
  <c r="AI339"/>
  <c r="R339"/>
  <c r="AH338"/>
  <c r="AI338"/>
  <c r="R338"/>
  <c r="AH337"/>
  <c r="AI337"/>
  <c r="R337"/>
  <c r="AH336"/>
  <c r="AI336"/>
  <c r="R336"/>
  <c r="AH335"/>
  <c r="AI335"/>
  <c r="R335"/>
  <c r="AH334"/>
  <c r="AI334"/>
  <c r="R334"/>
  <c r="AH333"/>
  <c r="AI333"/>
  <c r="R333"/>
  <c r="AH332"/>
  <c r="AI332"/>
  <c r="R332"/>
  <c r="AH331"/>
  <c r="AI331"/>
  <c r="R331"/>
  <c r="AH330"/>
  <c r="AI330"/>
  <c r="R330"/>
  <c r="AH329"/>
  <c r="AI329"/>
  <c r="R329"/>
  <c r="AH328"/>
  <c r="AI328"/>
  <c r="R328"/>
  <c r="AH327"/>
  <c r="AI327"/>
  <c r="R327"/>
  <c r="AH326"/>
  <c r="AI326"/>
  <c r="R326"/>
  <c r="AH325"/>
  <c r="AI325"/>
  <c r="R325"/>
  <c r="AH324"/>
  <c r="AI324"/>
  <c r="R324"/>
  <c r="AH323"/>
  <c r="AI323"/>
  <c r="R323"/>
  <c r="AH322"/>
  <c r="AI322"/>
  <c r="R322"/>
  <c r="AH321"/>
  <c r="AI321"/>
  <c r="R321"/>
  <c r="AH320"/>
  <c r="AI320"/>
  <c r="R320"/>
  <c r="AH319"/>
  <c r="AI319"/>
  <c r="R319"/>
  <c r="AH318"/>
  <c r="AI318"/>
  <c r="R318"/>
  <c r="AH317"/>
  <c r="AI317"/>
  <c r="R317"/>
  <c r="AH316"/>
  <c r="AI316"/>
  <c r="R316"/>
  <c r="AH315"/>
  <c r="AI315"/>
  <c r="R315"/>
  <c r="AH314"/>
  <c r="AI314"/>
  <c r="R314"/>
  <c r="AH313"/>
  <c r="AI313"/>
  <c r="R313"/>
  <c r="AH312"/>
  <c r="AI312"/>
  <c r="R312"/>
  <c r="AH311"/>
  <c r="AI311"/>
  <c r="R311"/>
  <c r="AH310"/>
  <c r="AI310"/>
  <c r="R310"/>
  <c r="AH309"/>
  <c r="AI309"/>
  <c r="R309"/>
  <c r="AH308"/>
  <c r="AI308"/>
  <c r="R308"/>
  <c r="AH307"/>
  <c r="AI307"/>
  <c r="R307"/>
  <c r="AH306"/>
  <c r="AI306"/>
  <c r="R306"/>
  <c r="AH305"/>
  <c r="AI305"/>
  <c r="R305"/>
  <c r="AH304"/>
  <c r="AI304"/>
  <c r="R304"/>
  <c r="AH303"/>
  <c r="AI303"/>
  <c r="R303"/>
  <c r="AH302"/>
  <c r="AI302"/>
  <c r="R302"/>
  <c r="AH301"/>
  <c r="AI301"/>
  <c r="R301"/>
  <c r="AH300"/>
  <c r="AI300"/>
  <c r="R300"/>
  <c r="AH299"/>
  <c r="AI299"/>
  <c r="R299"/>
  <c r="AH298"/>
  <c r="AI298"/>
  <c r="R298"/>
  <c r="AH297"/>
  <c r="AI297"/>
  <c r="R297"/>
  <c r="AH296"/>
  <c r="AI296"/>
  <c r="R296"/>
  <c r="AH295"/>
  <c r="AI295"/>
  <c r="R295"/>
  <c r="AH294"/>
  <c r="AI294"/>
  <c r="R294"/>
  <c r="AH293"/>
  <c r="AI293"/>
  <c r="R293"/>
  <c r="AH292"/>
  <c r="AI292"/>
  <c r="R292"/>
  <c r="AH291"/>
  <c r="AI291"/>
  <c r="R291"/>
  <c r="AH290"/>
  <c r="AI290"/>
  <c r="R290"/>
  <c r="AH289"/>
  <c r="AI289"/>
  <c r="R289"/>
  <c r="AH288"/>
  <c r="AI288"/>
  <c r="R288"/>
  <c r="AH287"/>
  <c r="AI287"/>
  <c r="R287"/>
  <c r="AH286"/>
  <c r="AI286"/>
  <c r="R286"/>
  <c r="AH285"/>
  <c r="AI285"/>
  <c r="R285"/>
  <c r="AH284"/>
  <c r="AI284"/>
  <c r="R284"/>
  <c r="AH283"/>
  <c r="AI283"/>
  <c r="R283"/>
  <c r="AH282"/>
  <c r="AI282"/>
  <c r="R282"/>
  <c r="AH281"/>
  <c r="AI281"/>
  <c r="R281"/>
  <c r="AH280"/>
  <c r="AI280"/>
  <c r="R280"/>
  <c r="AH279"/>
  <c r="AI279"/>
  <c r="R279"/>
  <c r="AH278"/>
  <c r="AI278"/>
  <c r="R278"/>
  <c r="AH277"/>
  <c r="AI277"/>
  <c r="R277"/>
  <c r="AH276"/>
  <c r="AI276"/>
  <c r="R276"/>
  <c r="AH275"/>
  <c r="AI275"/>
  <c r="R275"/>
  <c r="AH274"/>
  <c r="AI274"/>
  <c r="R274"/>
  <c r="AH273"/>
  <c r="AI273"/>
  <c r="R273"/>
  <c r="AH272"/>
  <c r="AI272"/>
  <c r="R272"/>
  <c r="AH271"/>
  <c r="AI271"/>
  <c r="R271"/>
  <c r="AH270"/>
  <c r="AI270"/>
  <c r="R270"/>
  <c r="AH269"/>
  <c r="AI269"/>
  <c r="R269"/>
  <c r="AH268"/>
  <c r="AI268"/>
  <c r="R268"/>
  <c r="AH267"/>
  <c r="AI267"/>
  <c r="R267"/>
  <c r="AH266"/>
  <c r="AI266"/>
  <c r="R266"/>
  <c r="AH265"/>
  <c r="AI265"/>
  <c r="R265"/>
  <c r="AH264"/>
  <c r="AI264"/>
  <c r="R264"/>
  <c r="AH263"/>
  <c r="AI263"/>
  <c r="R263"/>
  <c r="AH262"/>
  <c r="AI262"/>
  <c r="R262"/>
  <c r="AH261"/>
  <c r="AI261"/>
  <c r="R261"/>
  <c r="AH260"/>
  <c r="AI260"/>
  <c r="R260"/>
  <c r="AH259"/>
  <c r="AI259"/>
  <c r="R259"/>
  <c r="AH258"/>
  <c r="AI258"/>
  <c r="R258"/>
  <c r="AH257"/>
  <c r="AI257"/>
  <c r="R257"/>
  <c r="AH256"/>
  <c r="AI256"/>
  <c r="R256"/>
  <c r="AH255"/>
  <c r="AI255"/>
  <c r="R255"/>
  <c r="AH254"/>
  <c r="AI254"/>
  <c r="R254"/>
  <c r="AH253"/>
  <c r="AI253"/>
  <c r="R253"/>
  <c r="AH252"/>
  <c r="AI252"/>
  <c r="R252"/>
  <c r="AH251"/>
  <c r="AI251"/>
  <c r="R251"/>
  <c r="AH250"/>
  <c r="AI250"/>
  <c r="R250"/>
  <c r="AH249"/>
  <c r="AI249"/>
  <c r="R249"/>
  <c r="AH248"/>
  <c r="AI248"/>
  <c r="R248"/>
  <c r="AH247"/>
  <c r="AI247"/>
  <c r="R247"/>
  <c r="AH246"/>
  <c r="AI246"/>
  <c r="R246"/>
  <c r="AH245"/>
  <c r="AI245"/>
  <c r="R245"/>
  <c r="AH244"/>
  <c r="AI244"/>
  <c r="R244"/>
  <c r="AH243"/>
  <c r="AI243"/>
  <c r="R243"/>
  <c r="AH242"/>
  <c r="AI242"/>
  <c r="R242"/>
  <c r="AH241"/>
  <c r="AI241"/>
  <c r="R241"/>
  <c r="AH240"/>
  <c r="AI240"/>
  <c r="R240"/>
  <c r="AH239"/>
  <c r="AI239"/>
  <c r="R239"/>
  <c r="AH238"/>
  <c r="AI238"/>
  <c r="R238"/>
  <c r="AH237"/>
  <c r="AI237"/>
  <c r="R237"/>
  <c r="AH236"/>
  <c r="AI236"/>
  <c r="R236"/>
  <c r="AH235"/>
  <c r="AI235"/>
  <c r="R235"/>
  <c r="AH234"/>
  <c r="AI234"/>
  <c r="R234"/>
  <c r="AH233"/>
  <c r="AI233"/>
  <c r="R233"/>
  <c r="AH232"/>
  <c r="AI232"/>
  <c r="R232"/>
  <c r="AH231"/>
  <c r="AI231"/>
  <c r="R231"/>
  <c r="AH230"/>
  <c r="AI230"/>
  <c r="R230"/>
  <c r="AH229"/>
  <c r="AI229"/>
  <c r="R229"/>
  <c r="AH228"/>
  <c r="AI228"/>
  <c r="R228"/>
  <c r="AH227"/>
  <c r="AI227"/>
  <c r="R227"/>
  <c r="AH226"/>
  <c r="AI226"/>
  <c r="R226"/>
  <c r="AH225"/>
  <c r="AI225"/>
  <c r="R225"/>
  <c r="AH224"/>
  <c r="AI224"/>
  <c r="R224"/>
  <c r="AH223"/>
  <c r="AI223"/>
  <c r="R223"/>
  <c r="AH222"/>
  <c r="AI222"/>
  <c r="R222"/>
  <c r="AH221"/>
  <c r="AI221"/>
  <c r="R221"/>
  <c r="AH220"/>
  <c r="AI220"/>
  <c r="R220"/>
  <c r="AH219"/>
  <c r="AI219"/>
  <c r="R219"/>
  <c r="AH218"/>
  <c r="AI218"/>
  <c r="R218"/>
  <c r="AH217"/>
  <c r="AI217"/>
  <c r="R217"/>
  <c r="AH216"/>
  <c r="AI216"/>
  <c r="R216"/>
  <c r="AH215"/>
  <c r="AI215"/>
  <c r="R215"/>
  <c r="AH214"/>
  <c r="AI214"/>
  <c r="R214"/>
  <c r="AH213"/>
  <c r="AI213"/>
  <c r="R213"/>
  <c r="AH212"/>
  <c r="AI212"/>
  <c r="R212"/>
  <c r="AH211"/>
  <c r="AI211"/>
  <c r="R211"/>
  <c r="AH210"/>
  <c r="AI210"/>
  <c r="R210"/>
  <c r="AH209"/>
  <c r="AI209"/>
  <c r="R209"/>
  <c r="AH208"/>
  <c r="AI208"/>
  <c r="R208"/>
  <c r="AH207"/>
  <c r="AI207"/>
  <c r="R207"/>
  <c r="AH206"/>
  <c r="AI206"/>
  <c r="R206"/>
  <c r="AH205"/>
  <c r="AI205"/>
  <c r="R205"/>
  <c r="AH204"/>
  <c r="AI204"/>
  <c r="R204"/>
  <c r="AH203"/>
  <c r="AI203"/>
  <c r="R203"/>
  <c r="AH202"/>
  <c r="AI202"/>
  <c r="R202"/>
  <c r="AH201"/>
  <c r="AI201"/>
  <c r="R201"/>
  <c r="AH200"/>
  <c r="AI200"/>
  <c r="R200"/>
  <c r="AH199"/>
  <c r="AI199"/>
  <c r="R199"/>
  <c r="AH198"/>
  <c r="AI198"/>
  <c r="R198"/>
  <c r="AH197"/>
  <c r="AI197"/>
  <c r="R197"/>
  <c r="AH196"/>
  <c r="AI196"/>
  <c r="R196"/>
  <c r="AH195"/>
  <c r="AI195"/>
  <c r="R195"/>
  <c r="AH194"/>
  <c r="AI194"/>
  <c r="R194"/>
  <c r="AH193"/>
  <c r="AI193"/>
  <c r="R193"/>
  <c r="AH192"/>
  <c r="AI192"/>
  <c r="R192"/>
  <c r="AH191"/>
  <c r="AI191"/>
  <c r="R191"/>
  <c r="AH190"/>
  <c r="AI190"/>
  <c r="R190"/>
  <c r="AH189"/>
  <c r="AI189"/>
  <c r="R189"/>
  <c r="AH188"/>
  <c r="AI188"/>
  <c r="R188"/>
  <c r="AH187"/>
  <c r="AI187"/>
  <c r="R187"/>
  <c r="AH186"/>
  <c r="AI186"/>
  <c r="R186"/>
  <c r="AH185"/>
  <c r="AI185"/>
  <c r="R185"/>
  <c r="AH184"/>
  <c r="AI184"/>
  <c r="R184"/>
  <c r="AH183"/>
  <c r="AI183"/>
  <c r="R183"/>
  <c r="AH182"/>
  <c r="AI182"/>
  <c r="R182"/>
  <c r="AH181"/>
  <c r="AI181"/>
  <c r="R181"/>
  <c r="AH180"/>
  <c r="AI180"/>
  <c r="R180"/>
  <c r="AH179"/>
  <c r="AI179"/>
  <c r="R179"/>
  <c r="AH178"/>
  <c r="AI178"/>
  <c r="R178"/>
  <c r="AH177"/>
  <c r="AI177"/>
  <c r="R177"/>
  <c r="AH176"/>
  <c r="AI176"/>
  <c r="R176"/>
  <c r="AH175"/>
  <c r="AI175"/>
  <c r="R175"/>
  <c r="AH174"/>
  <c r="AI174"/>
  <c r="R174"/>
  <c r="AH173"/>
  <c r="AI173"/>
  <c r="R173"/>
  <c r="AH172"/>
  <c r="AI172"/>
  <c r="R172"/>
  <c r="AH171"/>
  <c r="AI171"/>
  <c r="R171"/>
  <c r="AH170"/>
  <c r="AI170"/>
  <c r="R170"/>
  <c r="AH169"/>
  <c r="AI169"/>
  <c r="R169"/>
  <c r="AH168"/>
  <c r="AI168"/>
  <c r="R168"/>
  <c r="AH167"/>
  <c r="AI167"/>
  <c r="R167"/>
  <c r="AH166"/>
  <c r="AI166"/>
  <c r="R166"/>
  <c r="AH165"/>
  <c r="AI165"/>
  <c r="R165"/>
  <c r="AH164"/>
  <c r="AI164"/>
  <c r="R164"/>
  <c r="AH163"/>
  <c r="AI163"/>
  <c r="R163"/>
  <c r="AH162"/>
  <c r="AI162"/>
  <c r="R162"/>
  <c r="AH161"/>
  <c r="AI161"/>
  <c r="R161"/>
  <c r="AH160"/>
  <c r="AI160"/>
  <c r="R160"/>
  <c r="AH159"/>
  <c r="AI159"/>
  <c r="R159"/>
  <c r="AH158"/>
  <c r="AI158"/>
  <c r="R158"/>
  <c r="AH157"/>
  <c r="AI157"/>
  <c r="R157"/>
  <c r="AH156"/>
  <c r="AI156"/>
  <c r="R156"/>
  <c r="AH155"/>
  <c r="AI155"/>
  <c r="R155"/>
  <c r="AH154"/>
  <c r="AI154"/>
  <c r="R154"/>
  <c r="AH153"/>
  <c r="AI153"/>
  <c r="R153"/>
  <c r="AH152"/>
  <c r="AI152"/>
  <c r="R152"/>
  <c r="AH151"/>
  <c r="AI151"/>
  <c r="R151"/>
  <c r="AH150"/>
  <c r="AI150"/>
  <c r="R150"/>
  <c r="AH149"/>
  <c r="AI149"/>
  <c r="R149"/>
  <c r="AH148"/>
  <c r="AI148"/>
  <c r="R148"/>
  <c r="AH147"/>
  <c r="AI147"/>
  <c r="R147"/>
  <c r="AH146"/>
  <c r="AI146"/>
  <c r="R146"/>
  <c r="AH145"/>
  <c r="AI145"/>
  <c r="R145"/>
  <c r="AH144"/>
  <c r="AI144"/>
  <c r="R144"/>
  <c r="AH143"/>
  <c r="AI143"/>
  <c r="R143"/>
  <c r="AH142"/>
  <c r="AI142"/>
  <c r="R142"/>
  <c r="AH141"/>
  <c r="AI141"/>
  <c r="R141"/>
  <c r="AH140"/>
  <c r="AI140"/>
  <c r="R140"/>
  <c r="AH139"/>
  <c r="AI139"/>
  <c r="R139"/>
  <c r="AH138"/>
  <c r="AI138"/>
  <c r="R138"/>
  <c r="AH137"/>
  <c r="AI137"/>
  <c r="R137"/>
  <c r="AH136"/>
  <c r="AI136"/>
  <c r="R136"/>
  <c r="AH135"/>
  <c r="AI135"/>
  <c r="R135"/>
  <c r="AH134"/>
  <c r="AI134"/>
  <c r="R134"/>
  <c r="AH133"/>
  <c r="AI133"/>
  <c r="R133"/>
  <c r="AH132"/>
  <c r="AI132"/>
  <c r="R132"/>
  <c r="AH131"/>
  <c r="AI131"/>
  <c r="R131"/>
  <c r="AH130"/>
  <c r="AI130"/>
  <c r="R130"/>
  <c r="AH129"/>
  <c r="AI129"/>
  <c r="R129"/>
  <c r="AH128"/>
  <c r="AI128"/>
  <c r="R128"/>
  <c r="AH127"/>
  <c r="AI127"/>
  <c r="R127"/>
  <c r="AH126"/>
  <c r="AI126"/>
  <c r="R126"/>
  <c r="AH125"/>
  <c r="AI125"/>
  <c r="R125"/>
  <c r="AH124"/>
  <c r="AI124"/>
  <c r="R124"/>
  <c r="AH123"/>
  <c r="AI123"/>
  <c r="R123"/>
  <c r="AH122"/>
  <c r="AI122"/>
  <c r="R122"/>
  <c r="AH121"/>
  <c r="AI121"/>
  <c r="R121"/>
  <c r="AH120"/>
  <c r="AI120"/>
  <c r="R120"/>
  <c r="AH119"/>
  <c r="AI119"/>
  <c r="R119"/>
  <c r="AH118"/>
  <c r="AI118"/>
  <c r="R118"/>
  <c r="AH117"/>
  <c r="AI117"/>
  <c r="R117"/>
  <c r="AH116"/>
  <c r="AI116"/>
  <c r="R116"/>
  <c r="AH115"/>
  <c r="AI115"/>
  <c r="R115"/>
  <c r="AH114"/>
  <c r="AI114"/>
  <c r="R114"/>
  <c r="AH113"/>
  <c r="AI113"/>
  <c r="R113"/>
  <c r="AH112"/>
  <c r="AI112"/>
  <c r="R112"/>
  <c r="AH111"/>
  <c r="AI111"/>
  <c r="R111"/>
  <c r="AH110"/>
  <c r="AI110"/>
  <c r="R110"/>
  <c r="AH109"/>
  <c r="AI109"/>
  <c r="R109"/>
  <c r="AH108"/>
  <c r="AI108"/>
  <c r="R108"/>
  <c r="AH107"/>
  <c r="AI107"/>
  <c r="R107"/>
  <c r="AH106"/>
  <c r="AI106"/>
  <c r="R106"/>
  <c r="AH105"/>
  <c r="AI105"/>
  <c r="R105"/>
  <c r="AH104"/>
  <c r="AI104"/>
  <c r="R104"/>
  <c r="AH103"/>
  <c r="AI103"/>
  <c r="R103"/>
  <c r="AH102"/>
  <c r="AI102"/>
  <c r="R102"/>
  <c r="AH101"/>
  <c r="AI101"/>
  <c r="R101"/>
  <c r="AH100"/>
  <c r="AI100"/>
  <c r="R100"/>
  <c r="AH99"/>
  <c r="AI99"/>
  <c r="R99"/>
  <c r="AH98"/>
  <c r="AI98"/>
  <c r="R98"/>
  <c r="AH97"/>
  <c r="AI97"/>
  <c r="R97"/>
  <c r="AH96"/>
  <c r="AI96"/>
  <c r="R96"/>
  <c r="AH95"/>
  <c r="AI95"/>
  <c r="R95"/>
  <c r="AH94"/>
  <c r="AI94"/>
  <c r="R94"/>
  <c r="AH93"/>
  <c r="AI93"/>
  <c r="R93"/>
  <c r="AH92"/>
  <c r="AI92"/>
  <c r="R92"/>
  <c r="AH91"/>
  <c r="AI91"/>
  <c r="R91"/>
  <c r="AH90"/>
  <c r="AI90"/>
  <c r="R90"/>
  <c r="AH89"/>
  <c r="AI89"/>
  <c r="R89"/>
  <c r="AH88"/>
  <c r="AI88"/>
  <c r="R88"/>
  <c r="AH87"/>
  <c r="AI87"/>
  <c r="R87"/>
  <c r="AH86"/>
  <c r="AI86"/>
  <c r="R86"/>
  <c r="AH85"/>
  <c r="AI85"/>
  <c r="R85"/>
  <c r="AH84"/>
  <c r="AI84"/>
  <c r="R84"/>
  <c r="AH83"/>
  <c r="AI83"/>
  <c r="R83"/>
  <c r="AH82"/>
  <c r="AI82"/>
  <c r="R82"/>
  <c r="AH81"/>
  <c r="AI81"/>
  <c r="R81"/>
  <c r="AH80"/>
  <c r="AI80"/>
  <c r="R80"/>
  <c r="AH79"/>
  <c r="AI79"/>
  <c r="R79"/>
  <c r="AH78"/>
  <c r="AI78"/>
  <c r="R78"/>
  <c r="AH77"/>
  <c r="AI77"/>
  <c r="R77"/>
  <c r="AH76"/>
  <c r="AI76"/>
  <c r="R76"/>
  <c r="AH75"/>
  <c r="AI75"/>
  <c r="R75"/>
  <c r="AH74"/>
  <c r="AI74"/>
  <c r="R74"/>
  <c r="AH73"/>
  <c r="AI73"/>
  <c r="R73"/>
  <c r="AH72"/>
  <c r="AI72"/>
  <c r="R72"/>
  <c r="AH71"/>
  <c r="AI71"/>
  <c r="R71"/>
  <c r="AH70"/>
  <c r="AI70"/>
  <c r="R70"/>
  <c r="AH69"/>
  <c r="AI69"/>
  <c r="R69"/>
  <c r="AH68"/>
  <c r="AI68"/>
  <c r="R68"/>
  <c r="AH67"/>
  <c r="AI67"/>
  <c r="R67"/>
  <c r="AH66"/>
  <c r="AI66"/>
  <c r="R66"/>
  <c r="AH65"/>
  <c r="AI65"/>
  <c r="R65"/>
  <c r="AH64"/>
  <c r="AI64"/>
  <c r="R64"/>
  <c r="AH63"/>
  <c r="AI63"/>
  <c r="R63"/>
  <c r="AH62"/>
  <c r="AI62"/>
  <c r="R62"/>
  <c r="AH61"/>
  <c r="AI61"/>
  <c r="R61"/>
  <c r="AH60"/>
  <c r="AI60"/>
  <c r="R60"/>
  <c r="AH59"/>
  <c r="AI59"/>
  <c r="R59"/>
  <c r="AH58"/>
  <c r="AI58"/>
  <c r="R58"/>
  <c r="AH57"/>
  <c r="AI57"/>
  <c r="R57"/>
  <c r="AH56"/>
  <c r="AI56"/>
  <c r="R56"/>
  <c r="AH55"/>
  <c r="AI55"/>
  <c r="R55"/>
  <c r="AH54"/>
  <c r="AI54"/>
  <c r="R54"/>
  <c r="AH53"/>
  <c r="AI53"/>
  <c r="R53"/>
  <c r="AH52"/>
  <c r="AI52"/>
  <c r="R52"/>
  <c r="AH51"/>
  <c r="AI51"/>
  <c r="R51"/>
  <c r="AH50"/>
  <c r="AI50"/>
  <c r="R50"/>
  <c r="AH49"/>
  <c r="AI49"/>
  <c r="R49"/>
  <c r="AH48"/>
  <c r="AI48"/>
  <c r="R48"/>
  <c r="AH47"/>
  <c r="AI47"/>
  <c r="R47"/>
  <c r="AH46"/>
  <c r="AI46"/>
  <c r="R46"/>
  <c r="AH45"/>
  <c r="AI45"/>
  <c r="R45"/>
  <c r="AH44"/>
  <c r="AI44"/>
  <c r="R44"/>
  <c r="AH43"/>
  <c r="AI43"/>
  <c r="R43"/>
  <c r="AH42"/>
  <c r="AI42"/>
  <c r="R42"/>
  <c r="AH41"/>
  <c r="AI41"/>
  <c r="R41"/>
  <c r="AH40"/>
  <c r="AI40"/>
  <c r="R40"/>
  <c r="AH39"/>
  <c r="AI39"/>
  <c r="R39"/>
  <c r="AH38"/>
  <c r="AI38"/>
  <c r="R38"/>
  <c r="AH37"/>
  <c r="AI37"/>
  <c r="R37"/>
  <c r="AH36"/>
  <c r="AI36"/>
  <c r="R36"/>
  <c r="AH35"/>
  <c r="AI35"/>
  <c r="R35"/>
  <c r="AH34"/>
  <c r="AI34"/>
  <c r="R34"/>
  <c r="AH33"/>
  <c r="AI33"/>
  <c r="R33"/>
  <c r="AH32"/>
  <c r="AI32"/>
  <c r="R32"/>
  <c r="AH31"/>
  <c r="AI31"/>
  <c r="R31"/>
  <c r="AH30"/>
  <c r="AI30"/>
  <c r="R30"/>
  <c r="AH29"/>
  <c r="AI29"/>
  <c r="R29"/>
  <c r="AH28"/>
  <c r="AI28"/>
  <c r="R28"/>
  <c r="AH27"/>
  <c r="AI27"/>
  <c r="R27"/>
  <c r="AH26"/>
  <c r="AI26"/>
  <c r="R26"/>
  <c r="AH25"/>
  <c r="AI25"/>
  <c r="R25"/>
  <c r="AH24"/>
  <c r="AI24"/>
  <c r="R24"/>
  <c r="AH23"/>
  <c r="AI23"/>
  <c r="R23"/>
  <c r="AH22"/>
  <c r="AI22"/>
  <c r="R22"/>
  <c r="AH21"/>
  <c r="AI21"/>
  <c r="R21"/>
  <c r="AH17"/>
  <c r="AI17"/>
  <c r="R17"/>
  <c r="AH16"/>
  <c r="AI16"/>
  <c r="R16"/>
  <c r="AH15"/>
  <c r="AI15"/>
  <c r="R15"/>
  <c r="AH14"/>
  <c r="AI14"/>
  <c r="R14"/>
  <c r="AH13"/>
  <c r="AI13"/>
  <c r="R13"/>
  <c r="AH12"/>
  <c r="AI12"/>
  <c r="R12"/>
  <c r="AH11"/>
  <c r="AI11"/>
  <c r="R11"/>
  <c r="AH10"/>
  <c r="AI10"/>
  <c r="R10"/>
  <c r="AH9"/>
  <c r="AI9"/>
  <c r="R9"/>
  <c r="AH8"/>
  <c r="AI8"/>
  <c r="R8"/>
  <c r="AH7"/>
  <c r="AI7"/>
  <c r="R7"/>
  <c r="AH6"/>
  <c r="AI6"/>
  <c r="R6"/>
  <c r="AH5"/>
  <c r="AI5"/>
  <c r="R5"/>
  <c r="AH4"/>
  <c r="AI4"/>
  <c r="R4"/>
  <c r="AH3"/>
  <c r="AI3"/>
  <c r="R3"/>
  <c r="A3"/>
  <c r="AH2"/>
  <c r="AI2"/>
  <c r="R2"/>
</calcChain>
</file>

<file path=xl/sharedStrings.xml><?xml version="1.0" encoding="utf-8"?>
<sst xmlns="http://schemas.openxmlformats.org/spreadsheetml/2006/main" count="782" uniqueCount="489">
  <si>
    <t>Total</t>
  </si>
  <si>
    <t>DATE:</t>
  </si>
  <si>
    <t>INVOICE #</t>
  </si>
  <si>
    <t>QTY</t>
  </si>
  <si>
    <t>DESCRIPTION</t>
  </si>
  <si>
    <t>UNIT PRICE</t>
  </si>
  <si>
    <t>TOTAL</t>
  </si>
  <si>
    <t>If you have any questions concerning this invoice, please contact:</t>
  </si>
  <si>
    <t>Louis Yip, Tel: 07887 930 308</t>
    <phoneticPr fontId="0" type="noConversion"/>
  </si>
  <si>
    <t>THANK YOU FOR YOUR BUSINESS</t>
  </si>
  <si>
    <t>ITEM #</t>
    <phoneticPr fontId="7" type="noConversion"/>
  </si>
  <si>
    <t>Sub_Total</t>
    <phoneticPr fontId="7" type="noConversion"/>
  </si>
  <si>
    <r>
      <t xml:space="preserve">Make all cheques payable to </t>
    </r>
    <r>
      <rPr>
        <b/>
        <sz val="12"/>
        <rFont val="Arial"/>
        <family val="2"/>
      </rPr>
      <t>"CHI INTERNATIONAL LTD"</t>
    </r>
    <phoneticPr fontId="7" type="noConversion"/>
  </si>
  <si>
    <t>Delivery Address:</t>
    <phoneticPr fontId="7" type="noConversion"/>
  </si>
  <si>
    <t>Deposit</t>
    <phoneticPr fontId="7" type="noConversion"/>
  </si>
  <si>
    <t>Balance</t>
    <phoneticPr fontId="7" type="noConversion"/>
  </si>
  <si>
    <t>e-mail: info@chi-calendar.com</t>
    <phoneticPr fontId="0" type="noConversion"/>
  </si>
  <si>
    <t>Deposit paid when order confirmation. Balance paid in full within 30 days upon goods received.</t>
    <phoneticPr fontId="7" type="noConversion"/>
  </si>
  <si>
    <t xml:space="preserve"> </t>
  </si>
  <si>
    <t>Address:</t>
  </si>
  <si>
    <t>Post Code</t>
  </si>
  <si>
    <t>Invoice No.</t>
  </si>
  <si>
    <t>Company Name</t>
  </si>
  <si>
    <t>Area:</t>
  </si>
  <si>
    <t>Invoice Date</t>
  </si>
  <si>
    <t>Invoice Total:</t>
  </si>
  <si>
    <t>Paid:</t>
  </si>
  <si>
    <t>Balance:</t>
  </si>
  <si>
    <t>Contact:</t>
  </si>
  <si>
    <t>Tel:</t>
  </si>
  <si>
    <t>Item No.</t>
  </si>
  <si>
    <t>Descriptions:</t>
  </si>
  <si>
    <t>H-201</t>
  </si>
  <si>
    <t>H-210</t>
  </si>
  <si>
    <t>H99-92</t>
  </si>
  <si>
    <t>30" Cane Wallscroll</t>
  </si>
  <si>
    <t>Desktop Calendar</t>
  </si>
  <si>
    <t>Memo Desktop Calendar</t>
  </si>
  <si>
    <t>4K6 Wall Calendar</t>
  </si>
  <si>
    <t>Customer number we are looking up</t>
  </si>
  <si>
    <t>Sequential number</t>
  </si>
  <si>
    <t>Determine whether there is anything in that lookup position</t>
  </si>
  <si>
    <t>Cumulative to determine the number of rows used</t>
  </si>
  <si>
    <t>Determine the row numbers in use</t>
  </si>
  <si>
    <t>Maximum row numbers used</t>
  </si>
  <si>
    <t>Number</t>
  </si>
  <si>
    <t>Contact</t>
  </si>
  <si>
    <t>Add 02:</t>
  </si>
  <si>
    <t>Add 03:</t>
  </si>
  <si>
    <t>Date</t>
  </si>
  <si>
    <t>VAT</t>
  </si>
  <si>
    <t>Area</t>
  </si>
  <si>
    <t>Address</t>
  </si>
  <si>
    <t>Company Name:</t>
  </si>
  <si>
    <t>VAT No.: 904 4946 18</t>
  </si>
  <si>
    <t>Special Offer</t>
  </si>
  <si>
    <t>Deposit</t>
  </si>
  <si>
    <t>Approval:</t>
  </si>
  <si>
    <t>Post Code:</t>
  </si>
  <si>
    <t>Delivery Date:</t>
  </si>
  <si>
    <t>Delivery Method:</t>
  </si>
  <si>
    <t>Date of Arrival:</t>
  </si>
  <si>
    <t>No. Of Boxes:</t>
  </si>
  <si>
    <t>Mobile:</t>
  </si>
  <si>
    <t>H-213</t>
  </si>
  <si>
    <t>Qty.</t>
  </si>
  <si>
    <t>Total:</t>
  </si>
  <si>
    <t>Offer:</t>
  </si>
  <si>
    <t>CUSTOMER COPY</t>
  </si>
  <si>
    <t>H99-84</t>
  </si>
  <si>
    <t>H99-49</t>
  </si>
  <si>
    <t>H99-50</t>
  </si>
  <si>
    <t>SPECIAL DISCOUNT</t>
  </si>
  <si>
    <t>Summary:</t>
  </si>
  <si>
    <t>Total =</t>
  </si>
  <si>
    <t>H-211</t>
  </si>
  <si>
    <t>VAT(20%)</t>
  </si>
  <si>
    <t>H-203</t>
  </si>
  <si>
    <t>H-209</t>
  </si>
  <si>
    <t>Tel</t>
  </si>
  <si>
    <t>Mobile</t>
  </si>
  <si>
    <t>D</t>
  </si>
  <si>
    <r>
      <t xml:space="preserve">VAT </t>
    </r>
    <r>
      <rPr>
        <sz val="8"/>
        <rFont val="Arial"/>
        <family val="2"/>
      </rPr>
      <t>(20%)</t>
    </r>
  </si>
  <si>
    <t>H99-91</t>
  </si>
  <si>
    <t>H99-93</t>
  </si>
  <si>
    <t>ACCOUNT COPY</t>
  </si>
  <si>
    <t>H99-47</t>
  </si>
  <si>
    <t>H-205</t>
  </si>
  <si>
    <t>H-225</t>
  </si>
  <si>
    <t>H-224</t>
  </si>
  <si>
    <t>H-233</t>
  </si>
  <si>
    <t>H-239</t>
  </si>
  <si>
    <t>H-221</t>
  </si>
  <si>
    <t>H99-823</t>
  </si>
  <si>
    <t>H99-423</t>
  </si>
  <si>
    <t>H99-427</t>
  </si>
  <si>
    <t>H99-827</t>
  </si>
  <si>
    <t>NOTE:</t>
  </si>
  <si>
    <t>HW-1023</t>
  </si>
  <si>
    <t>HW-1024</t>
  </si>
  <si>
    <t>HW-1025</t>
  </si>
  <si>
    <t>HW-1026</t>
  </si>
  <si>
    <t>HW-1027</t>
  </si>
  <si>
    <t>HW-1029</t>
  </si>
  <si>
    <t>HW-1030</t>
  </si>
  <si>
    <t>HW-1032</t>
  </si>
  <si>
    <t>HW-1033</t>
  </si>
  <si>
    <t>HW-1036</t>
  </si>
  <si>
    <t>HW-1037</t>
  </si>
  <si>
    <t>HW-1039</t>
  </si>
  <si>
    <t>HW-1040</t>
  </si>
  <si>
    <t>HW-1041</t>
  </si>
  <si>
    <t>HW-1051</t>
  </si>
  <si>
    <t>HW-1055</t>
  </si>
  <si>
    <t>H-206</t>
  </si>
  <si>
    <t>H-207</t>
  </si>
  <si>
    <t>H-208</t>
  </si>
  <si>
    <t>H-215</t>
  </si>
  <si>
    <t>H-219</t>
  </si>
  <si>
    <t>H-231</t>
  </si>
  <si>
    <t>H-232</t>
  </si>
  <si>
    <t>H-234</t>
  </si>
  <si>
    <t>H-242</t>
  </si>
  <si>
    <t>Glasgow</t>
  </si>
  <si>
    <t>1 Miller Walk,</t>
  </si>
  <si>
    <t>Bishopbriggs,</t>
  </si>
  <si>
    <t>G64 1FF</t>
  </si>
  <si>
    <t>qty</t>
  </si>
  <si>
    <t>vat</t>
  </si>
  <si>
    <t>total</t>
  </si>
  <si>
    <t>date</t>
  </si>
  <si>
    <t>item no</t>
  </si>
  <si>
    <t>invoice</t>
  </si>
  <si>
    <t>WING SUN</t>
  </si>
  <si>
    <t>Mr Simon</t>
  </si>
  <si>
    <t>5 Humberston Lane,</t>
  </si>
  <si>
    <t>Thurmaston,</t>
  </si>
  <si>
    <t>Leicester</t>
  </si>
  <si>
    <t>LE4 8HJ</t>
  </si>
  <si>
    <t>0116 269 4210</t>
  </si>
  <si>
    <t>HW-4015</t>
  </si>
  <si>
    <t>HW-4017</t>
  </si>
  <si>
    <t>Box</t>
  </si>
  <si>
    <t>SUM</t>
  </si>
  <si>
    <t>HS-01</t>
  </si>
  <si>
    <t>HS-02</t>
  </si>
  <si>
    <t>HS-03</t>
  </si>
  <si>
    <t>HS-06</t>
  </si>
  <si>
    <t>HS-09</t>
  </si>
  <si>
    <t>HS-12</t>
  </si>
  <si>
    <t>Art Painting Scroll Calendar</t>
  </si>
  <si>
    <t>Lincolnshire</t>
  </si>
  <si>
    <t>Paid ?</t>
  </si>
  <si>
    <t>Closing Time: 11.30pm everyday</t>
  </si>
  <si>
    <t>Nottingham</t>
  </si>
  <si>
    <t>Scotch Frost Delivery</t>
  </si>
  <si>
    <t>Bothwell Park Ind.</t>
  </si>
  <si>
    <t>Estate Hornal Road,</t>
  </si>
  <si>
    <t>Uddingston</t>
  </si>
  <si>
    <t>G71 6NZ</t>
  </si>
  <si>
    <t>Birmingham</t>
  </si>
  <si>
    <t>Long Eaton,</t>
  </si>
  <si>
    <t>19 Shilling Way,</t>
  </si>
  <si>
    <t>NG10 3QN</t>
  </si>
  <si>
    <t>Edinburgh</t>
  </si>
  <si>
    <t>13 East Clapperfield,</t>
  </si>
  <si>
    <t>EH16 6TU</t>
  </si>
  <si>
    <t>update opening hours</t>
  </si>
  <si>
    <t>ITEM #</t>
  </si>
  <si>
    <t>Waiting for Menu for artwork</t>
  </si>
  <si>
    <t>km63tsang@yahoo.co.uk</t>
  </si>
  <si>
    <t>Paid Bank: 835100 10718359</t>
  </si>
  <si>
    <t>Pay bank 07/07/14 Mr Wai M Chan</t>
  </si>
  <si>
    <t>Stockport</t>
  </si>
  <si>
    <t>27 Newlyn Close,</t>
  </si>
  <si>
    <t>Hazel Grove,</t>
  </si>
  <si>
    <t>SK7 5LZ</t>
  </si>
  <si>
    <t>Pay bank 14/08 to be check!</t>
  </si>
  <si>
    <t>53 Powell Drive,</t>
  </si>
  <si>
    <t>Llanharan,</t>
  </si>
  <si>
    <t>Pontyclun</t>
  </si>
  <si>
    <t>CF72 9UU</t>
  </si>
  <si>
    <t>16 Winterfield Close,</t>
  </si>
  <si>
    <t xml:space="preserve">Glenfield, </t>
  </si>
  <si>
    <t>LE3 8RR</t>
  </si>
  <si>
    <t>inform bank on 20/09</t>
  </si>
  <si>
    <t>paid big cheque</t>
  </si>
  <si>
    <t>PAID BANK £451.20</t>
  </si>
  <si>
    <t>Cash deposite 06/10</t>
  </si>
  <si>
    <t>16/10/2014 need to confirm</t>
  </si>
  <si>
    <t>TNT</t>
  </si>
  <si>
    <t>Flat 2, 270 Derby Road,</t>
  </si>
  <si>
    <t>NG7 1PR</t>
  </si>
  <si>
    <t>Opening time update require! 1/12/14</t>
  </si>
  <si>
    <t>bank 14/11</t>
  </si>
  <si>
    <t>Co. Number</t>
  </si>
  <si>
    <t>HW-60123</t>
  </si>
  <si>
    <t>HW-60121</t>
  </si>
  <si>
    <t>6K28 - Undersea World</t>
  </si>
  <si>
    <t>6K28 - Chinese Zodiac</t>
  </si>
  <si>
    <t>HW-4631</t>
  </si>
  <si>
    <t>HW-4634</t>
  </si>
  <si>
    <t>4k7 - Chinese Zodiac</t>
  </si>
  <si>
    <t>4K7 - China Scenery</t>
  </si>
  <si>
    <t>HW-1038</t>
  </si>
  <si>
    <t>HW-1053</t>
  </si>
  <si>
    <t>HW-1054</t>
  </si>
  <si>
    <t>HW-1059</t>
  </si>
  <si>
    <t>HW-1063</t>
  </si>
  <si>
    <t>HW-1066</t>
  </si>
  <si>
    <t>HW-1071</t>
  </si>
  <si>
    <t>HW-1072</t>
  </si>
  <si>
    <t>H-202</t>
  </si>
  <si>
    <t>H-204</t>
  </si>
  <si>
    <t>H-243</t>
  </si>
  <si>
    <t>HW-114</t>
  </si>
  <si>
    <t>Desktop - Chinese Zodiac</t>
  </si>
  <si>
    <t>HW-118</t>
  </si>
  <si>
    <t>Desktop - Hong Kong Scenery</t>
  </si>
  <si>
    <t>4K7 - Chinese Zodiac</t>
  </si>
  <si>
    <t>HW-4009</t>
  </si>
  <si>
    <t>HW-4012</t>
  </si>
  <si>
    <t>4K6 - Chinese Zodiac</t>
  </si>
  <si>
    <t>4K6 - China Scenery</t>
  </si>
  <si>
    <t>HWR-5006</t>
  </si>
  <si>
    <t>HWR-5005</t>
  </si>
  <si>
    <t>HWR-5007</t>
  </si>
  <si>
    <t>HWR-5008</t>
  </si>
  <si>
    <t>3D Medium Fook</t>
  </si>
  <si>
    <t>MR CHAN</t>
  </si>
  <si>
    <t>176 -176a Victoria Road,</t>
  </si>
  <si>
    <t>Kirkby - In - Ashfield,</t>
  </si>
  <si>
    <t>NG17 8AT</t>
  </si>
  <si>
    <t>01623 722 988</t>
  </si>
  <si>
    <t>07766 554 568</t>
  </si>
  <si>
    <t>NEW 88 LTD</t>
  </si>
  <si>
    <t>Mr Kong</t>
  </si>
  <si>
    <t>5 Murray Place,</t>
  </si>
  <si>
    <t>Ayr,</t>
  </si>
  <si>
    <t>Ayrshire</t>
  </si>
  <si>
    <t>KA8 9PS</t>
  </si>
  <si>
    <t>01290 420 300</t>
  </si>
  <si>
    <t>07588 567 328</t>
  </si>
  <si>
    <t>cheque</t>
  </si>
  <si>
    <t>COD</t>
  </si>
  <si>
    <t>Method of Payment</t>
  </si>
  <si>
    <t>THE LAM ASSOCIATION</t>
  </si>
  <si>
    <t>K. Lam</t>
  </si>
  <si>
    <t>First Floor,</t>
  </si>
  <si>
    <t>1 Hercules Road</t>
  </si>
  <si>
    <t>London</t>
  </si>
  <si>
    <t>SE1 7DP</t>
  </si>
  <si>
    <t>0207 261 9049</t>
  </si>
  <si>
    <t>07831 802 598</t>
  </si>
  <si>
    <t>SIM'S GARDEN</t>
  </si>
  <si>
    <t>Alice Ng</t>
  </si>
  <si>
    <t>984 Crow Road,</t>
  </si>
  <si>
    <t>Anniesland,</t>
  </si>
  <si>
    <t>G13 1JN</t>
  </si>
  <si>
    <t>0141 959 7175</t>
  </si>
  <si>
    <t>07834 562 588</t>
  </si>
  <si>
    <t>simsgarden984@gmail.com</t>
  </si>
  <si>
    <t>tin_hun@hotmail.com</t>
  </si>
  <si>
    <t>SANDS</t>
  </si>
  <si>
    <t>Mrs Phuah</t>
  </si>
  <si>
    <t>11 Andover Road,</t>
  </si>
  <si>
    <t>Ludgershall,</t>
  </si>
  <si>
    <t>Andover,</t>
  </si>
  <si>
    <t>Hampshire</t>
  </si>
  <si>
    <t>SP11 9LU</t>
  </si>
  <si>
    <t>01264 792 688</t>
  </si>
  <si>
    <t>07450 986 138</t>
  </si>
  <si>
    <t>WONG'S</t>
  </si>
  <si>
    <t>Mrs Lee</t>
  </si>
  <si>
    <t>1 Long Knowle Lane,</t>
  </si>
  <si>
    <t>Wednesfield,</t>
  </si>
  <si>
    <t>Wolverhampton</t>
  </si>
  <si>
    <t>WV11 1HZ</t>
  </si>
  <si>
    <t>01902 728 819</t>
  </si>
  <si>
    <t>payment missing</t>
  </si>
  <si>
    <t>CAPITAL</t>
  </si>
  <si>
    <t>Ms Yeung</t>
  </si>
  <si>
    <t>56 Stirling Street,</t>
  </si>
  <si>
    <t>Alva,</t>
  </si>
  <si>
    <t>Scotland</t>
  </si>
  <si>
    <t>FK12 5EA</t>
  </si>
  <si>
    <t>01259 761 492</t>
  </si>
  <si>
    <t>07773 409 659</t>
  </si>
  <si>
    <t>BAMBOO GARDEN</t>
  </si>
  <si>
    <t>Eve Chan</t>
  </si>
  <si>
    <t>50 Castle Road,</t>
  </si>
  <si>
    <t>Knighton,</t>
  </si>
  <si>
    <t>Powys</t>
  </si>
  <si>
    <t>LD7 1BB</t>
  </si>
  <si>
    <t>01547 520 010</t>
  </si>
  <si>
    <t>07757 771 888</t>
  </si>
  <si>
    <t>cheque for 2 shops</t>
  </si>
  <si>
    <t>6 Church Street,</t>
  </si>
  <si>
    <t>Kington,</t>
  </si>
  <si>
    <t>Herefordshire</t>
  </si>
  <si>
    <t>HR5 3AZ</t>
  </si>
  <si>
    <t>01544 231 089</t>
  </si>
  <si>
    <t>evechan0212@hotmail.com</t>
  </si>
  <si>
    <t>LEGAL FOOD</t>
  </si>
  <si>
    <t>Qiang Yu</t>
  </si>
  <si>
    <t>67 High Street,</t>
  </si>
  <si>
    <t>Lincoln</t>
  </si>
  <si>
    <t>LN5 8AD</t>
  </si>
  <si>
    <t>01522 537 266</t>
  </si>
  <si>
    <t>07447 026 867</t>
  </si>
  <si>
    <t>HK16733T</t>
  </si>
  <si>
    <t>calendar from tai cheong</t>
  </si>
  <si>
    <t>MIU MIU</t>
  </si>
  <si>
    <t>493 Birmingham Road,</t>
  </si>
  <si>
    <t>Bromsgrove,</t>
  </si>
  <si>
    <t>B61 0HY</t>
  </si>
  <si>
    <t>0121 445 0938</t>
  </si>
  <si>
    <t>07776 455 420</t>
  </si>
  <si>
    <t>GREAT WALL</t>
  </si>
  <si>
    <t>194 Higher Hillgate,</t>
  </si>
  <si>
    <t>Stockport,</t>
  </si>
  <si>
    <t>Cheshire</t>
  </si>
  <si>
    <t>SK1 3QY</t>
  </si>
  <si>
    <t>0161 474 7797</t>
  </si>
  <si>
    <t>07447 912 629</t>
  </si>
  <si>
    <t>ORIENTAL KITCHEN</t>
  </si>
  <si>
    <t>Kit Wong</t>
  </si>
  <si>
    <t xml:space="preserve">157 Heath Lane, </t>
  </si>
  <si>
    <t>Hateley Heath,</t>
  </si>
  <si>
    <t>West Bromwich</t>
  </si>
  <si>
    <t>B71 2BL</t>
  </si>
  <si>
    <t>0121 588 5926</t>
  </si>
  <si>
    <t>07988 171 009</t>
  </si>
  <si>
    <t>kitchingwong@live.co.uk</t>
  </si>
  <si>
    <t>GOLDEN CHINA</t>
  </si>
  <si>
    <t>Mr Michael</t>
  </si>
  <si>
    <t>9 Elmbank Terrace,</t>
  </si>
  <si>
    <t>Aberdeen</t>
  </si>
  <si>
    <t>AB24 3PW</t>
  </si>
  <si>
    <t>01224 635 970</t>
  </si>
  <si>
    <t>SHANGHAI GARDEN</t>
  </si>
  <si>
    <t>Jennifer</t>
  </si>
  <si>
    <t>4 Premier Parade,</t>
  </si>
  <si>
    <t>Forest Hills Drive,</t>
  </si>
  <si>
    <t>Townhill Park,</t>
  </si>
  <si>
    <t>Southampton</t>
  </si>
  <si>
    <t>SO18 2GA</t>
  </si>
  <si>
    <t>02380 577 018</t>
  </si>
  <si>
    <t>07898 973 240</t>
  </si>
  <si>
    <t>cheque; phone</t>
  </si>
  <si>
    <t>cheque, mail</t>
  </si>
  <si>
    <t>cheque, £8</t>
  </si>
  <si>
    <t>Group from "Derby"</t>
  </si>
  <si>
    <t>07909 234 955</t>
  </si>
  <si>
    <t>WOK EXPRESS</t>
  </si>
  <si>
    <t>Mr Dickson Wong</t>
  </si>
  <si>
    <t>27A Hamilton Road,</t>
  </si>
  <si>
    <t>Motherwell</t>
  </si>
  <si>
    <t>ML1 3BY</t>
  </si>
  <si>
    <t>01698 226 223</t>
  </si>
  <si>
    <t>07738 940 365</t>
  </si>
  <si>
    <t>Mrs Leung</t>
  </si>
  <si>
    <t>55 Main Street,</t>
  </si>
  <si>
    <t>Seahouses</t>
  </si>
  <si>
    <t>NE68 7TN</t>
  </si>
  <si>
    <t>01665 721 416</t>
  </si>
  <si>
    <t>07474 689 327</t>
  </si>
  <si>
    <t>EIGHTY 9</t>
  </si>
  <si>
    <t>Mr Tong</t>
  </si>
  <si>
    <t>11 Glencraing Street,</t>
  </si>
  <si>
    <t>Drongan,</t>
  </si>
  <si>
    <t>Ayshire</t>
  </si>
  <si>
    <t>KA6 7AS</t>
  </si>
  <si>
    <t>07974 204 208</t>
  </si>
  <si>
    <t>01292 591 661</t>
  </si>
  <si>
    <t>CHINA CITY</t>
  </si>
  <si>
    <t>Mrs Wang</t>
  </si>
  <si>
    <t>31 Station Road,</t>
  </si>
  <si>
    <t>Cromer,</t>
  </si>
  <si>
    <t>Norfolk</t>
  </si>
  <si>
    <t>NR27 0DX</t>
  </si>
  <si>
    <t>01263 511 636</t>
  </si>
  <si>
    <t>07900 795 011</t>
  </si>
  <si>
    <t>GOLDEN DRAGON</t>
  </si>
  <si>
    <t>Ms Tracy</t>
  </si>
  <si>
    <t>117 Southend Road,</t>
  </si>
  <si>
    <t xml:space="preserve"> Rochford,</t>
  </si>
  <si>
    <t>Essex</t>
  </si>
  <si>
    <t>SS4 1HX</t>
  </si>
  <si>
    <t>01702 547 596</t>
  </si>
  <si>
    <t>07753 228 027</t>
  </si>
  <si>
    <t>DRAGON INN</t>
  </si>
  <si>
    <t>Mr Wang</t>
  </si>
  <si>
    <t>139 Barkers Butts Lane,</t>
  </si>
  <si>
    <t>Coundon,</t>
  </si>
  <si>
    <t>Coventry</t>
  </si>
  <si>
    <t>CV6 1EB</t>
  </si>
  <si>
    <t>024 7659 2202</t>
  </si>
  <si>
    <t>07872 951 788</t>
  </si>
  <si>
    <t>TOM'S FISH &amp; CHIPS</t>
  </si>
  <si>
    <t>Mr Tan</t>
  </si>
  <si>
    <t>117 Manchester Road,</t>
  </si>
  <si>
    <t>Southport</t>
  </si>
  <si>
    <t>PR9 9BD</t>
  </si>
  <si>
    <t>01704 535 717</t>
  </si>
  <si>
    <t>07887 851 022</t>
  </si>
  <si>
    <t>YUMMY</t>
  </si>
  <si>
    <t>Mr Chung</t>
  </si>
  <si>
    <t>75 Abingdon Street,</t>
  </si>
  <si>
    <t>Derby</t>
  </si>
  <si>
    <t>DE24 8GA</t>
  </si>
  <si>
    <t>07701 052 389</t>
  </si>
  <si>
    <t>01332 735 366</t>
  </si>
  <si>
    <t>Allenton,</t>
  </si>
  <si>
    <t>CHAN'S</t>
  </si>
  <si>
    <t>Mr Chan</t>
  </si>
  <si>
    <t>4 The Arcade,</t>
  </si>
  <si>
    <t>Earls Court Road,</t>
  </si>
  <si>
    <t>Amesbury,</t>
  </si>
  <si>
    <t>Wiltshire</t>
  </si>
  <si>
    <t>SP4 7LU</t>
  </si>
  <si>
    <t>01980 622 517</t>
  </si>
  <si>
    <t>07899 928 166</t>
  </si>
  <si>
    <t>NEW PIONEER</t>
  </si>
  <si>
    <t>Mr Raymond</t>
  </si>
  <si>
    <t>44B Green Arbour Road,</t>
  </si>
  <si>
    <t>Thurcroft,</t>
  </si>
  <si>
    <t>Rotherham</t>
  </si>
  <si>
    <t>S66 9DB</t>
  </si>
  <si>
    <t>01709 700 998</t>
  </si>
  <si>
    <t>07900 241 798</t>
  </si>
  <si>
    <t>HAPPY INN</t>
  </si>
  <si>
    <t>629 Duke Street,</t>
  </si>
  <si>
    <t>Dennistoun,</t>
  </si>
  <si>
    <t>G31 1PZ</t>
  </si>
  <si>
    <t>0141 551 0306</t>
  </si>
  <si>
    <t>07551 823 285</t>
  </si>
  <si>
    <t>by visa</t>
  </si>
  <si>
    <t>PHOENIX</t>
  </si>
  <si>
    <t>Mrs Law</t>
  </si>
  <si>
    <t>18 Bridge Road,</t>
  </si>
  <si>
    <t>PE12 9UA</t>
  </si>
  <si>
    <t>01406 350 455</t>
  </si>
  <si>
    <t>Sutton Bridge,</t>
  </si>
  <si>
    <t>dicksonwong@live.cn</t>
  </si>
  <si>
    <t>SEAHOUSES</t>
  </si>
  <si>
    <t>denise_w58@hotmail.com</t>
  </si>
  <si>
    <t>rongtancon@hotmail.com</t>
  </si>
  <si>
    <t>CHINESE FLAVOUR</t>
  </si>
  <si>
    <t>Mr Keung</t>
  </si>
  <si>
    <t>11/6 Ferry Road Drive,</t>
  </si>
  <si>
    <t>EH4 4BS</t>
  </si>
  <si>
    <t>0131 669 1763</t>
  </si>
  <si>
    <t>07454 009 980</t>
  </si>
  <si>
    <t>CHINA XPRESS</t>
  </si>
  <si>
    <t>10 Standfield Shopping Centre,</t>
  </si>
  <si>
    <t>Standfield Drive,</t>
  </si>
  <si>
    <t>Boothstown,</t>
  </si>
  <si>
    <t>Worsley</t>
  </si>
  <si>
    <t>M28 1FB</t>
  </si>
  <si>
    <t>0161 790 2888</t>
  </si>
  <si>
    <t>07894 315 083</t>
  </si>
  <si>
    <t>GOLDEN COUNTRY</t>
  </si>
  <si>
    <t>13-14 High Street,</t>
  </si>
  <si>
    <t>Stourport - On - Severn,</t>
  </si>
  <si>
    <t>Worcestershire</t>
  </si>
  <si>
    <t>DY13 8BP</t>
  </si>
  <si>
    <t>01299 878 890</t>
  </si>
  <si>
    <t>07825 085 938</t>
  </si>
  <si>
    <t>LOTUS GARDEN</t>
  </si>
  <si>
    <t>291 Station Road,</t>
  </si>
  <si>
    <t>Dunscroft,</t>
  </si>
  <si>
    <t>Doncaster</t>
  </si>
  <si>
    <t>DN7 4DY</t>
  </si>
  <si>
    <t>01302 845 928</t>
  </si>
  <si>
    <t>07882 368 126</t>
  </si>
  <si>
    <t>LEE ON</t>
  </si>
  <si>
    <t>250 Methil Brae,</t>
  </si>
  <si>
    <t>Methil,</t>
  </si>
  <si>
    <t>KY8 2AL</t>
  </si>
  <si>
    <t>01333 429 688</t>
  </si>
  <si>
    <t>07506 427 898</t>
  </si>
  <si>
    <t>CHINA CHEF</t>
  </si>
  <si>
    <t>Mr Lin</t>
  </si>
  <si>
    <t>17 Moorland Road,</t>
  </si>
  <si>
    <t>Stoke-On-Trent</t>
  </si>
  <si>
    <t>ST6 1DS</t>
  </si>
  <si>
    <t>01782 812 999</t>
  </si>
  <si>
    <t>07825 618 226</t>
  </si>
</sst>
</file>

<file path=xl/styles.xml><?xml version="1.0" encoding="utf-8"?>
<styleSheet xmlns="http://schemas.openxmlformats.org/spreadsheetml/2006/main">
  <numFmts count="3">
    <numFmt numFmtId="170" formatCode="&quot;£&quot;#,##0.00"/>
    <numFmt numFmtId="172" formatCode="[$-409]d\-mmm\-yy;@"/>
    <numFmt numFmtId="173" formatCode="dd/mm/yyyy;@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8"/>
      <color rgb="FFFF0000"/>
      <name val="Arial"/>
      <family val="2"/>
    </font>
    <font>
      <i/>
      <sz val="12"/>
      <name val="Arial"/>
      <family val="2"/>
    </font>
    <font>
      <b/>
      <sz val="14"/>
      <color theme="3" tint="0.399945066682943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7306">
    <xf numFmtId="0" fontId="0" fillId="0" borderId="0"/>
    <xf numFmtId="0" fontId="1" fillId="0" borderId="0"/>
    <xf numFmtId="172" fontId="2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4" fillId="0" borderId="0">
      <alignment horizontal="right"/>
      <protection locked="0"/>
    </xf>
    <xf numFmtId="49" fontId="9" fillId="0" borderId="0">
      <alignment horizontal="right"/>
      <protection locked="0"/>
    </xf>
    <xf numFmtId="0" fontId="1" fillId="0" borderId="0"/>
    <xf numFmtId="0" fontId="1" fillId="0" borderId="0"/>
    <xf numFmtId="0" fontId="1" fillId="0" borderId="0"/>
    <xf numFmtId="172" fontId="2" fillId="2" borderId="0"/>
    <xf numFmtId="172" fontId="2" fillId="0" borderId="0"/>
  </cellStyleXfs>
  <cellXfs count="13">
    <xf numFmtId="0" fontId="0" fillId="0" borderId="0" xfId="0"/>
    <xf numFmtId="0" fontId="3" fillId="0" borderId="0" xfId="2" applyNumberFormat="1" applyFont="1" applyFill="1" applyProtection="1">
      <protection locked="0"/>
    </xf>
    <xf numFmtId="0" fontId="6" fillId="0" borderId="0" xfId="2" applyNumberFormat="1" applyFont="1" applyFill="1" applyProtection="1">
      <protection locked="0"/>
    </xf>
    <xf numFmtId="0" fontId="3" fillId="0" borderId="0" xfId="4" applyNumberFormat="1" applyFont="1" applyFill="1" applyProtection="1">
      <protection locked="0"/>
    </xf>
    <xf numFmtId="0" fontId="6" fillId="0" borderId="0" xfId="4" applyNumberFormat="1" applyFont="1" applyFill="1" applyProtection="1">
      <protection locked="0"/>
    </xf>
    <xf numFmtId="173" fontId="6" fillId="0" borderId="0" xfId="0" applyNumberFormat="1" applyFont="1"/>
    <xf numFmtId="4" fontId="6" fillId="0" borderId="0" xfId="0" applyNumberFormat="1" applyFont="1"/>
    <xf numFmtId="170" fontId="6" fillId="0" borderId="0" xfId="0" applyNumberFormat="1" applyFont="1"/>
    <xf numFmtId="0" fontId="3" fillId="0" borderId="0" xfId="0" applyFont="1"/>
    <xf numFmtId="0" fontId="6" fillId="0" borderId="0" xfId="0" applyFont="1"/>
    <xf numFmtId="0" fontId="3" fillId="0" borderId="0" xfId="7305" applyNumberFormat="1" applyFont="1" applyFill="1" applyProtection="1">
      <protection locked="0"/>
    </xf>
    <xf numFmtId="0" fontId="6" fillId="0" borderId="0" xfId="7305" applyNumberFormat="1" applyFont="1" applyFill="1" applyProtection="1">
      <protection locked="0"/>
    </xf>
    <xf numFmtId="0" fontId="0" fillId="0" borderId="0" xfId="0"/>
  </cellXfs>
  <cellStyles count="7306">
    <cellStyle name="Normal" xfId="0" builtinId="0"/>
    <cellStyle name="Normal 2" xfId="7305"/>
    <cellStyle name="Normal 2 10" xfId="7293"/>
    <cellStyle name="Normal 2 10 10" xfId="7156"/>
    <cellStyle name="Normal 2 10 10 2" xfId="4712"/>
    <cellStyle name="Normal 2 10 10 3" xfId="2288"/>
    <cellStyle name="Normal 2 10 100" xfId="5772"/>
    <cellStyle name="Normal 2 10 100 2" xfId="3333"/>
    <cellStyle name="Normal 2 10 100 3" xfId="912"/>
    <cellStyle name="Normal 2 10 101" xfId="5757"/>
    <cellStyle name="Normal 2 10 101 2" xfId="3318"/>
    <cellStyle name="Normal 2 10 101 3" xfId="897"/>
    <cellStyle name="Normal 2 10 102" xfId="5743"/>
    <cellStyle name="Normal 2 10 102 2" xfId="3304"/>
    <cellStyle name="Normal 2 10 102 3" xfId="883"/>
    <cellStyle name="Normal 2 10 103" xfId="5730"/>
    <cellStyle name="Normal 2 10 103 2" xfId="3291"/>
    <cellStyle name="Normal 2 10 103 3" xfId="870"/>
    <cellStyle name="Normal 2 10 104" xfId="5717"/>
    <cellStyle name="Normal 2 10 104 2" xfId="3278"/>
    <cellStyle name="Normal 2 10 104 3" xfId="857"/>
    <cellStyle name="Normal 2 10 105" xfId="5697"/>
    <cellStyle name="Normal 2 10 105 2" xfId="3258"/>
    <cellStyle name="Normal 2 10 105 3" xfId="837"/>
    <cellStyle name="Normal 2 10 106" xfId="5683"/>
    <cellStyle name="Normal 2 10 106 2" xfId="3244"/>
    <cellStyle name="Normal 2 10 106 3" xfId="823"/>
    <cellStyle name="Normal 2 10 107" xfId="5666"/>
    <cellStyle name="Normal 2 10 107 2" xfId="3227"/>
    <cellStyle name="Normal 2 10 107 3" xfId="806"/>
    <cellStyle name="Normal 2 10 108" xfId="5652"/>
    <cellStyle name="Normal 2 10 108 2" xfId="3213"/>
    <cellStyle name="Normal 2 10 108 3" xfId="792"/>
    <cellStyle name="Normal 2 10 109" xfId="5637"/>
    <cellStyle name="Normal 2 10 109 2" xfId="3198"/>
    <cellStyle name="Normal 2 10 109 3" xfId="777"/>
    <cellStyle name="Normal 2 10 11" xfId="7136"/>
    <cellStyle name="Normal 2 10 11 2" xfId="4692"/>
    <cellStyle name="Normal 2 10 11 3" xfId="2268"/>
    <cellStyle name="Normal 2 10 110" xfId="5622"/>
    <cellStyle name="Normal 2 10 110 2" xfId="3183"/>
    <cellStyle name="Normal 2 10 110 3" xfId="762"/>
    <cellStyle name="Normal 2 10 111" xfId="5603"/>
    <cellStyle name="Normal 2 10 111 2" xfId="3164"/>
    <cellStyle name="Normal 2 10 111 3" xfId="743"/>
    <cellStyle name="Normal 2 10 112" xfId="5587"/>
    <cellStyle name="Normal 2 10 112 2" xfId="3148"/>
    <cellStyle name="Normal 2 10 112 3" xfId="727"/>
    <cellStyle name="Normal 2 10 113" xfId="5573"/>
    <cellStyle name="Normal 2 10 113 2" xfId="3134"/>
    <cellStyle name="Normal 2 10 113 3" xfId="713"/>
    <cellStyle name="Normal 2 10 114" xfId="5556"/>
    <cellStyle name="Normal 2 10 114 2" xfId="3117"/>
    <cellStyle name="Normal 2 10 114 3" xfId="696"/>
    <cellStyle name="Normal 2 10 115" xfId="5541"/>
    <cellStyle name="Normal 2 10 115 2" xfId="3102"/>
    <cellStyle name="Normal 2 10 115 3" xfId="681"/>
    <cellStyle name="Normal 2 10 116" xfId="5526"/>
    <cellStyle name="Normal 2 10 116 2" xfId="3087"/>
    <cellStyle name="Normal 2 10 116 3" xfId="666"/>
    <cellStyle name="Normal 2 10 117" xfId="5512"/>
    <cellStyle name="Normal 2 10 117 2" xfId="3073"/>
    <cellStyle name="Normal 2 10 117 3" xfId="652"/>
    <cellStyle name="Normal 2 10 118" xfId="5497"/>
    <cellStyle name="Normal 2 10 118 2" xfId="3058"/>
    <cellStyle name="Normal 2 10 118 3" xfId="637"/>
    <cellStyle name="Normal 2 10 119" xfId="5483"/>
    <cellStyle name="Normal 2 10 119 2" xfId="3044"/>
    <cellStyle name="Normal 2 10 119 3" xfId="623"/>
    <cellStyle name="Normal 2 10 12" xfId="7122"/>
    <cellStyle name="Normal 2 10 12 2" xfId="4678"/>
    <cellStyle name="Normal 2 10 12 3" xfId="2254"/>
    <cellStyle name="Normal 2 10 120" xfId="5467"/>
    <cellStyle name="Normal 2 10 120 2" xfId="3028"/>
    <cellStyle name="Normal 2 10 120 3" xfId="607"/>
    <cellStyle name="Normal 2 10 121" xfId="5454"/>
    <cellStyle name="Normal 2 10 121 2" xfId="3015"/>
    <cellStyle name="Normal 2 10 121 3" xfId="594"/>
    <cellStyle name="Normal 2 10 122" xfId="5441"/>
    <cellStyle name="Normal 2 10 122 2" xfId="3002"/>
    <cellStyle name="Normal 2 10 122 3" xfId="581"/>
    <cellStyle name="Normal 2 10 123" xfId="5423"/>
    <cellStyle name="Normal 2 10 123 2" xfId="2984"/>
    <cellStyle name="Normal 2 10 123 3" xfId="563"/>
    <cellStyle name="Normal 2 10 124" xfId="5406"/>
    <cellStyle name="Normal 2 10 124 2" xfId="2967"/>
    <cellStyle name="Normal 2 10 124 3" xfId="546"/>
    <cellStyle name="Normal 2 10 125" xfId="5392"/>
    <cellStyle name="Normal 2 10 125 2" xfId="2953"/>
    <cellStyle name="Normal 2 10 125 3" xfId="532"/>
    <cellStyle name="Normal 2 10 126" xfId="5379"/>
    <cellStyle name="Normal 2 10 126 2" xfId="2940"/>
    <cellStyle name="Normal 2 10 126 3" xfId="519"/>
    <cellStyle name="Normal 2 10 127" xfId="5366"/>
    <cellStyle name="Normal 2 10 127 2" xfId="2927"/>
    <cellStyle name="Normal 2 10 127 3" xfId="506"/>
    <cellStyle name="Normal 2 10 128" xfId="5345"/>
    <cellStyle name="Normal 2 10 128 2" xfId="2906"/>
    <cellStyle name="Normal 2 10 128 3" xfId="485"/>
    <cellStyle name="Normal 2 10 129" xfId="5330"/>
    <cellStyle name="Normal 2 10 129 2" xfId="2891"/>
    <cellStyle name="Normal 2 10 129 3" xfId="470"/>
    <cellStyle name="Normal 2 10 13" xfId="7108"/>
    <cellStyle name="Normal 2 10 13 2" xfId="4664"/>
    <cellStyle name="Normal 2 10 13 3" xfId="2240"/>
    <cellStyle name="Normal 2 10 130" xfId="5315"/>
    <cellStyle name="Normal 2 10 130 2" xfId="2876"/>
    <cellStyle name="Normal 2 10 130 3" xfId="455"/>
    <cellStyle name="Normal 2 10 131" xfId="5300"/>
    <cellStyle name="Normal 2 10 131 2" xfId="2861"/>
    <cellStyle name="Normal 2 10 131 3" xfId="440"/>
    <cellStyle name="Normal 2 10 132" xfId="5286"/>
    <cellStyle name="Normal 2 10 132 2" xfId="2847"/>
    <cellStyle name="Normal 2 10 132 3" xfId="426"/>
    <cellStyle name="Normal 2 10 133" xfId="5271"/>
    <cellStyle name="Normal 2 10 133 2" xfId="2832"/>
    <cellStyle name="Normal 2 10 133 3" xfId="411"/>
    <cellStyle name="Normal 2 10 134" xfId="5257"/>
    <cellStyle name="Normal 2 10 134 2" xfId="2818"/>
    <cellStyle name="Normal 2 10 134 3" xfId="397"/>
    <cellStyle name="Normal 2 10 135" xfId="5240"/>
    <cellStyle name="Normal 2 10 135 2" xfId="2801"/>
    <cellStyle name="Normal 2 10 135 3" xfId="380"/>
    <cellStyle name="Normal 2 10 136" xfId="5226"/>
    <cellStyle name="Normal 2 10 136 2" xfId="2787"/>
    <cellStyle name="Normal 2 10 136 3" xfId="366"/>
    <cellStyle name="Normal 2 10 137" xfId="5213"/>
    <cellStyle name="Normal 2 10 137 2" xfId="2774"/>
    <cellStyle name="Normal 2 10 137 3" xfId="353"/>
    <cellStyle name="Normal 2 10 138" xfId="5200"/>
    <cellStyle name="Normal 2 10 138 2" xfId="2761"/>
    <cellStyle name="Normal 2 10 138 3" xfId="340"/>
    <cellStyle name="Normal 2 10 139" xfId="5185"/>
    <cellStyle name="Normal 2 10 139 2" xfId="2746"/>
    <cellStyle name="Normal 2 10 139 3" xfId="325"/>
    <cellStyle name="Normal 2 10 14" xfId="7095"/>
    <cellStyle name="Normal 2 10 14 2" xfId="4651"/>
    <cellStyle name="Normal 2 10 14 3" xfId="2227"/>
    <cellStyle name="Normal 2 10 140" xfId="5170"/>
    <cellStyle name="Normal 2 10 140 2" xfId="2731"/>
    <cellStyle name="Normal 2 10 140 3" xfId="310"/>
    <cellStyle name="Normal 2 10 141" xfId="5155"/>
    <cellStyle name="Normal 2 10 141 2" xfId="2716"/>
    <cellStyle name="Normal 2 10 141 3" xfId="295"/>
    <cellStyle name="Normal 2 10 142" xfId="5140"/>
    <cellStyle name="Normal 2 10 142 2" xfId="2701"/>
    <cellStyle name="Normal 2 10 142 3" xfId="280"/>
    <cellStyle name="Normal 2 10 143" xfId="5121"/>
    <cellStyle name="Normal 2 10 143 2" xfId="2682"/>
    <cellStyle name="Normal 2 10 143 3" xfId="261"/>
    <cellStyle name="Normal 2 10 144" xfId="5108"/>
    <cellStyle name="Normal 2 10 144 2" xfId="2669"/>
    <cellStyle name="Normal 2 10 144 3" xfId="248"/>
    <cellStyle name="Normal 2 10 145" xfId="5095"/>
    <cellStyle name="Normal 2 10 145 2" xfId="2656"/>
    <cellStyle name="Normal 2 10 145 3" xfId="235"/>
    <cellStyle name="Normal 2 10 146" xfId="5075"/>
    <cellStyle name="Normal 2 10 146 2" xfId="2636"/>
    <cellStyle name="Normal 2 10 146 3" xfId="215"/>
    <cellStyle name="Normal 2 10 147" xfId="5060"/>
    <cellStyle name="Normal 2 10 147 2" xfId="2621"/>
    <cellStyle name="Normal 2 10 147 3" xfId="200"/>
    <cellStyle name="Normal 2 10 148" xfId="5046"/>
    <cellStyle name="Normal 2 10 148 2" xfId="2607"/>
    <cellStyle name="Normal 2 10 148 3" xfId="186"/>
    <cellStyle name="Normal 2 10 149" xfId="5033"/>
    <cellStyle name="Normal 2 10 149 2" xfId="2594"/>
    <cellStyle name="Normal 2 10 149 3" xfId="173"/>
    <cellStyle name="Normal 2 10 15" xfId="7080"/>
    <cellStyle name="Normal 2 10 15 2" xfId="4636"/>
    <cellStyle name="Normal 2 10 15 3" xfId="2212"/>
    <cellStyle name="Normal 2 10 150" xfId="5020"/>
    <cellStyle name="Normal 2 10 150 2" xfId="2581"/>
    <cellStyle name="Normal 2 10 150 3" xfId="160"/>
    <cellStyle name="Normal 2 10 151" xfId="5005"/>
    <cellStyle name="Normal 2 10 151 2" xfId="2566"/>
    <cellStyle name="Normal 2 10 151 3" xfId="145"/>
    <cellStyle name="Normal 2 10 152" xfId="4990"/>
    <cellStyle name="Normal 2 10 152 2" xfId="2551"/>
    <cellStyle name="Normal 2 10 152 3" xfId="130"/>
    <cellStyle name="Normal 2 10 153" xfId="4973"/>
    <cellStyle name="Normal 2 10 153 2" xfId="2534"/>
    <cellStyle name="Normal 2 10 153 3" xfId="113"/>
    <cellStyle name="Normal 2 10 154" xfId="4960"/>
    <cellStyle name="Normal 2 10 154 2" xfId="2521"/>
    <cellStyle name="Normal 2 10 154 3" xfId="100"/>
    <cellStyle name="Normal 2 10 155" xfId="4945"/>
    <cellStyle name="Normal 2 10 155 2" xfId="2506"/>
    <cellStyle name="Normal 2 10 155 3" xfId="85"/>
    <cellStyle name="Normal 2 10 156" xfId="4930"/>
    <cellStyle name="Normal 2 10 156 2" xfId="2491"/>
    <cellStyle name="Normal 2 10 156 3" xfId="70"/>
    <cellStyle name="Normal 2 10 157" xfId="4915"/>
    <cellStyle name="Normal 2 10 157 2" xfId="2476"/>
    <cellStyle name="Normal 2 10 157 3" xfId="55"/>
    <cellStyle name="Normal 2 10 158" xfId="4900"/>
    <cellStyle name="Normal 2 10 158 2" xfId="2461"/>
    <cellStyle name="Normal 2 10 158 3" xfId="40"/>
    <cellStyle name="Normal 2 10 159" xfId="4885"/>
    <cellStyle name="Normal 2 10 159 2" xfId="2446"/>
    <cellStyle name="Normal 2 10 159 3" xfId="25"/>
    <cellStyle name="Normal 2 10 16" xfId="7063"/>
    <cellStyle name="Normal 2 10 16 2" xfId="4621"/>
    <cellStyle name="Normal 2 10 16 3" xfId="2197"/>
    <cellStyle name="Normal 2 10 160" xfId="4870"/>
    <cellStyle name="Normal 2 10 160 2" xfId="2431"/>
    <cellStyle name="Normal 2 10 160 3" xfId="10"/>
    <cellStyle name="Normal 2 10 161" xfId="4849"/>
    <cellStyle name="Normal 2 10 162" xfId="2425"/>
    <cellStyle name="Normal 2 10 17" xfId="7048"/>
    <cellStyle name="Normal 2 10 17 2" xfId="4606"/>
    <cellStyle name="Normal 2 10 17 3" xfId="2182"/>
    <cellStyle name="Normal 2 10 18" xfId="7033"/>
    <cellStyle name="Normal 2 10 18 2" xfId="4591"/>
    <cellStyle name="Normal 2 10 18 3" xfId="2167"/>
    <cellStyle name="Normal 2 10 19" xfId="7018"/>
    <cellStyle name="Normal 2 10 19 2" xfId="4576"/>
    <cellStyle name="Normal 2 10 19 3" xfId="2152"/>
    <cellStyle name="Normal 2 10 2" xfId="7278"/>
    <cellStyle name="Normal 2 10 2 2" xfId="4834"/>
    <cellStyle name="Normal 2 10 2 3" xfId="2410"/>
    <cellStyle name="Normal 2 10 20" xfId="6999"/>
    <cellStyle name="Normal 2 10 20 2" xfId="4557"/>
    <cellStyle name="Normal 2 10 20 3" xfId="2133"/>
    <cellStyle name="Normal 2 10 21" xfId="6985"/>
    <cellStyle name="Normal 2 10 21 2" xfId="4543"/>
    <cellStyle name="Normal 2 10 21 3" xfId="2119"/>
    <cellStyle name="Normal 2 10 22" xfId="6967"/>
    <cellStyle name="Normal 2 10 22 2" xfId="4525"/>
    <cellStyle name="Normal 2 10 22 3" xfId="2101"/>
    <cellStyle name="Normal 2 10 23" xfId="6954"/>
    <cellStyle name="Normal 2 10 23 2" xfId="4512"/>
    <cellStyle name="Normal 2 10 23 3" xfId="2088"/>
    <cellStyle name="Normal 2 10 24" xfId="6939"/>
    <cellStyle name="Normal 2 10 24 2" xfId="4497"/>
    <cellStyle name="Normal 2 10 24 3" xfId="2073"/>
    <cellStyle name="Normal 2 10 25" xfId="6918"/>
    <cellStyle name="Normal 2 10 25 2" xfId="4477"/>
    <cellStyle name="Normal 2 10 25 3" xfId="2053"/>
    <cellStyle name="Normal 2 10 26" xfId="6903"/>
    <cellStyle name="Normal 2 10 26 2" xfId="4462"/>
    <cellStyle name="Normal 2 10 26 3" xfId="2038"/>
    <cellStyle name="Normal 2 10 27" xfId="6888"/>
    <cellStyle name="Normal 2 10 27 2" xfId="4447"/>
    <cellStyle name="Normal 2 10 27 3" xfId="2023"/>
    <cellStyle name="Normal 2 10 28" xfId="6873"/>
    <cellStyle name="Normal 2 10 28 2" xfId="4432"/>
    <cellStyle name="Normal 2 10 28 3" xfId="2008"/>
    <cellStyle name="Normal 2 10 29" xfId="6858"/>
    <cellStyle name="Normal 2 10 29 2" xfId="4417"/>
    <cellStyle name="Normal 2 10 29 3" xfId="1993"/>
    <cellStyle name="Normal 2 10 3" xfId="7263"/>
    <cellStyle name="Normal 2 10 3 2" xfId="4819"/>
    <cellStyle name="Normal 2 10 3 3" xfId="2395"/>
    <cellStyle name="Normal 2 10 30" xfId="6844"/>
    <cellStyle name="Normal 2 10 30 2" xfId="4403"/>
    <cellStyle name="Normal 2 10 30 3" xfId="1979"/>
    <cellStyle name="Normal 2 10 31" xfId="6830"/>
    <cellStyle name="Normal 2 10 31 2" xfId="4389"/>
    <cellStyle name="Normal 2 10 31 3" xfId="1965"/>
    <cellStyle name="Normal 2 10 32" xfId="6816"/>
    <cellStyle name="Normal 2 10 32 2" xfId="4376"/>
    <cellStyle name="Normal 2 10 32 3" xfId="1952"/>
    <cellStyle name="Normal 2 10 33" xfId="6792"/>
    <cellStyle name="Normal 2 10 33 2" xfId="4353"/>
    <cellStyle name="Normal 2 10 33 3" xfId="1930"/>
    <cellStyle name="Normal 2 10 34" xfId="6778"/>
    <cellStyle name="Normal 2 10 34 2" xfId="4339"/>
    <cellStyle name="Normal 2 10 34 3" xfId="1916"/>
    <cellStyle name="Normal 2 10 35" xfId="6763"/>
    <cellStyle name="Normal 2 10 35 2" xfId="4324"/>
    <cellStyle name="Normal 2 10 35 3" xfId="1901"/>
    <cellStyle name="Normal 2 10 36" xfId="6750"/>
    <cellStyle name="Normal 2 10 36 2" xfId="4311"/>
    <cellStyle name="Normal 2 10 36 3" xfId="1888"/>
    <cellStyle name="Normal 2 10 37" xfId="6727"/>
    <cellStyle name="Normal 2 10 37 2" xfId="4288"/>
    <cellStyle name="Normal 2 10 37 3" xfId="1865"/>
    <cellStyle name="Normal 2 10 38" xfId="6713"/>
    <cellStyle name="Normal 2 10 38 2" xfId="4274"/>
    <cellStyle name="Normal 2 10 38 3" xfId="1851"/>
    <cellStyle name="Normal 2 10 39" xfId="6699"/>
    <cellStyle name="Normal 2 10 39 2" xfId="4260"/>
    <cellStyle name="Normal 2 10 39 3" xfId="1837"/>
    <cellStyle name="Normal 2 10 4" xfId="7247"/>
    <cellStyle name="Normal 2 10 4 2" xfId="4803"/>
    <cellStyle name="Normal 2 10 4 3" xfId="2379"/>
    <cellStyle name="Normal 2 10 40" xfId="6686"/>
    <cellStyle name="Normal 2 10 40 2" xfId="4247"/>
    <cellStyle name="Normal 2 10 40 3" xfId="1824"/>
    <cellStyle name="Normal 2 10 41" xfId="6669"/>
    <cellStyle name="Normal 2 10 41 2" xfId="4230"/>
    <cellStyle name="Normal 2 10 41 3" xfId="1807"/>
    <cellStyle name="Normal 2 10 42" xfId="6654"/>
    <cellStyle name="Normal 2 10 42 2" xfId="4215"/>
    <cellStyle name="Normal 2 10 42 3" xfId="1792"/>
    <cellStyle name="Normal 2 10 43" xfId="6639"/>
    <cellStyle name="Normal 2 10 43 2" xfId="4200"/>
    <cellStyle name="Normal 2 10 43 3" xfId="1777"/>
    <cellStyle name="Normal 2 10 44" xfId="6624"/>
    <cellStyle name="Normal 2 10 44 2" xfId="4185"/>
    <cellStyle name="Normal 2 10 44 3" xfId="1762"/>
    <cellStyle name="Normal 2 10 45" xfId="6609"/>
    <cellStyle name="Normal 2 10 45 2" xfId="4170"/>
    <cellStyle name="Normal 2 10 45 3" xfId="1747"/>
    <cellStyle name="Normal 2 10 46" xfId="6594"/>
    <cellStyle name="Normal 2 10 46 2" xfId="4155"/>
    <cellStyle name="Normal 2 10 46 3" xfId="1732"/>
    <cellStyle name="Normal 2 10 47" xfId="6579"/>
    <cellStyle name="Normal 2 10 47 2" xfId="4140"/>
    <cellStyle name="Normal 2 10 47 3" xfId="1717"/>
    <cellStyle name="Normal 2 10 48" xfId="6564"/>
    <cellStyle name="Normal 2 10 48 2" xfId="4125"/>
    <cellStyle name="Normal 2 10 48 3" xfId="1702"/>
    <cellStyle name="Normal 2 10 49" xfId="6549"/>
    <cellStyle name="Normal 2 10 49 2" xfId="4110"/>
    <cellStyle name="Normal 2 10 49 3" xfId="1687"/>
    <cellStyle name="Normal 2 10 5" xfId="7232"/>
    <cellStyle name="Normal 2 10 5 2" xfId="4788"/>
    <cellStyle name="Normal 2 10 5 3" xfId="2364"/>
    <cellStyle name="Normal 2 10 50" xfId="6534"/>
    <cellStyle name="Normal 2 10 50 2" xfId="4095"/>
    <cellStyle name="Normal 2 10 50 3" xfId="1672"/>
    <cellStyle name="Normal 2 10 51" xfId="6519"/>
    <cellStyle name="Normal 2 10 51 2" xfId="4080"/>
    <cellStyle name="Normal 2 10 51 3" xfId="1657"/>
    <cellStyle name="Normal 2 10 52" xfId="6502"/>
    <cellStyle name="Normal 2 10 52 2" xfId="4062"/>
    <cellStyle name="Normal 2 10 52 3" xfId="1640"/>
    <cellStyle name="Normal 2 10 53" xfId="6489"/>
    <cellStyle name="Normal 2 10 53 2" xfId="4049"/>
    <cellStyle name="Normal 2 10 53 3" xfId="1627"/>
    <cellStyle name="Normal 2 10 54" xfId="6468"/>
    <cellStyle name="Normal 2 10 54 2" xfId="4028"/>
    <cellStyle name="Normal 2 10 54 3" xfId="1606"/>
    <cellStyle name="Normal 2 10 55" xfId="6453"/>
    <cellStyle name="Normal 2 10 55 2" xfId="4013"/>
    <cellStyle name="Normal 2 10 55 3" xfId="1591"/>
    <cellStyle name="Normal 2 10 56" xfId="6438"/>
    <cellStyle name="Normal 2 10 56 2" xfId="3998"/>
    <cellStyle name="Normal 2 10 56 3" xfId="1576"/>
    <cellStyle name="Normal 2 10 57" xfId="6423"/>
    <cellStyle name="Normal 2 10 57 2" xfId="3983"/>
    <cellStyle name="Normal 2 10 57 3" xfId="1561"/>
    <cellStyle name="Normal 2 10 58" xfId="6409"/>
    <cellStyle name="Normal 2 10 58 2" xfId="3969"/>
    <cellStyle name="Normal 2 10 58 3" xfId="1547"/>
    <cellStyle name="Normal 2 10 59" xfId="6396"/>
    <cellStyle name="Normal 2 10 59 2" xfId="3956"/>
    <cellStyle name="Normal 2 10 59 3" xfId="1534"/>
    <cellStyle name="Normal 2 10 6" xfId="7217"/>
    <cellStyle name="Normal 2 10 6 2" xfId="4773"/>
    <cellStyle name="Normal 2 10 6 3" xfId="2349"/>
    <cellStyle name="Normal 2 10 60" xfId="6379"/>
    <cellStyle name="Normal 2 10 60 2" xfId="3939"/>
    <cellStyle name="Normal 2 10 60 3" xfId="1517"/>
    <cellStyle name="Normal 2 10 61" xfId="6364"/>
    <cellStyle name="Normal 2 10 61 2" xfId="3924"/>
    <cellStyle name="Normal 2 10 61 3" xfId="1502"/>
    <cellStyle name="Normal 2 10 62" xfId="6349"/>
    <cellStyle name="Normal 2 10 62 2" xfId="3909"/>
    <cellStyle name="Normal 2 10 62 3" xfId="1487"/>
    <cellStyle name="Normal 2 10 63" xfId="6334"/>
    <cellStyle name="Normal 2 10 63 2" xfId="3894"/>
    <cellStyle name="Normal 2 10 63 3" xfId="1472"/>
    <cellStyle name="Normal 2 10 64" xfId="6319"/>
    <cellStyle name="Normal 2 10 64 2" xfId="3879"/>
    <cellStyle name="Normal 2 10 64 3" xfId="1457"/>
    <cellStyle name="Normal 2 10 65" xfId="6304"/>
    <cellStyle name="Normal 2 10 65 2" xfId="3864"/>
    <cellStyle name="Normal 2 10 65 3" xfId="1442"/>
    <cellStyle name="Normal 2 10 66" xfId="6289"/>
    <cellStyle name="Normal 2 10 66 2" xfId="3849"/>
    <cellStyle name="Normal 2 10 66 3" xfId="1427"/>
    <cellStyle name="Normal 2 10 67" xfId="6274"/>
    <cellStyle name="Normal 2 10 67 2" xfId="3834"/>
    <cellStyle name="Normal 2 10 67 3" xfId="1412"/>
    <cellStyle name="Normal 2 10 68" xfId="6260"/>
    <cellStyle name="Normal 2 10 68 2" xfId="3820"/>
    <cellStyle name="Normal 2 10 68 3" xfId="1398"/>
    <cellStyle name="Normal 2 10 69" xfId="6247"/>
    <cellStyle name="Normal 2 10 69 2" xfId="3807"/>
    <cellStyle name="Normal 2 10 69 3" xfId="1385"/>
    <cellStyle name="Normal 2 10 7" xfId="7198"/>
    <cellStyle name="Normal 2 10 7 2" xfId="4754"/>
    <cellStyle name="Normal 2 10 7 3" xfId="2330"/>
    <cellStyle name="Normal 2 10 70" xfId="6234"/>
    <cellStyle name="Normal 2 10 70 2" xfId="3794"/>
    <cellStyle name="Normal 2 10 70 3" xfId="1372"/>
    <cellStyle name="Normal 2 10 71" xfId="6214"/>
    <cellStyle name="Normal 2 10 71 2" xfId="3774"/>
    <cellStyle name="Normal 2 10 71 3" xfId="1352"/>
    <cellStyle name="Normal 2 10 72" xfId="6197"/>
    <cellStyle name="Normal 2 10 72 2" xfId="3757"/>
    <cellStyle name="Normal 2 10 72 3" xfId="1335"/>
    <cellStyle name="Normal 2 10 73" xfId="6183"/>
    <cellStyle name="Normal 2 10 73 2" xfId="3743"/>
    <cellStyle name="Normal 2 10 73 3" xfId="1321"/>
    <cellStyle name="Normal 2 10 74" xfId="6169"/>
    <cellStyle name="Normal 2 10 74 2" xfId="3729"/>
    <cellStyle name="Normal 2 10 74 3" xfId="1307"/>
    <cellStyle name="Normal 2 10 75" xfId="6154"/>
    <cellStyle name="Normal 2 10 75 2" xfId="3714"/>
    <cellStyle name="Normal 2 10 75 3" xfId="1292"/>
    <cellStyle name="Normal 2 10 76" xfId="6141"/>
    <cellStyle name="Normal 2 10 76 2" xfId="3701"/>
    <cellStyle name="Normal 2 10 76 3" xfId="1279"/>
    <cellStyle name="Normal 2 10 77" xfId="6128"/>
    <cellStyle name="Normal 2 10 77 2" xfId="3688"/>
    <cellStyle name="Normal 2 10 77 3" xfId="1266"/>
    <cellStyle name="Normal 2 10 78" xfId="6113"/>
    <cellStyle name="Normal 2 10 78 2" xfId="3673"/>
    <cellStyle name="Normal 2 10 78 3" xfId="1251"/>
    <cellStyle name="Normal 2 10 79" xfId="6093"/>
    <cellStyle name="Normal 2 10 79 2" xfId="3653"/>
    <cellStyle name="Normal 2 10 79 3" xfId="1231"/>
    <cellStyle name="Normal 2 10 8" xfId="7184"/>
    <cellStyle name="Normal 2 10 8 2" xfId="4740"/>
    <cellStyle name="Normal 2 10 8 3" xfId="2316"/>
    <cellStyle name="Normal 2 10 80" xfId="6078"/>
    <cellStyle name="Normal 2 10 80 2" xfId="3638"/>
    <cellStyle name="Normal 2 10 80 3" xfId="1216"/>
    <cellStyle name="Normal 2 10 81" xfId="6063"/>
    <cellStyle name="Normal 2 10 81 2" xfId="3623"/>
    <cellStyle name="Normal 2 10 81 3" xfId="1201"/>
    <cellStyle name="Normal 2 10 82" xfId="6048"/>
    <cellStyle name="Normal 2 10 82 2" xfId="3608"/>
    <cellStyle name="Normal 2 10 82 3" xfId="1186"/>
    <cellStyle name="Normal 2 10 83" xfId="6033"/>
    <cellStyle name="Normal 2 10 83 2" xfId="3593"/>
    <cellStyle name="Normal 2 10 83 3" xfId="1171"/>
    <cellStyle name="Normal 2 10 84" xfId="6018"/>
    <cellStyle name="Normal 2 10 84 2" xfId="3578"/>
    <cellStyle name="Normal 2 10 84 3" xfId="1156"/>
    <cellStyle name="Normal 2 10 85" xfId="6003"/>
    <cellStyle name="Normal 2 10 85 2" xfId="3563"/>
    <cellStyle name="Normal 2 10 85 3" xfId="1141"/>
    <cellStyle name="Normal 2 10 86" xfId="5989"/>
    <cellStyle name="Normal 2 10 86 2" xfId="3549"/>
    <cellStyle name="Normal 2 10 86 3" xfId="1127"/>
    <cellStyle name="Normal 2 10 87" xfId="5975"/>
    <cellStyle name="Normal 2 10 87 2" xfId="3535"/>
    <cellStyle name="Normal 2 10 87 3" xfId="1113"/>
    <cellStyle name="Normal 2 10 88" xfId="5962"/>
    <cellStyle name="Normal 2 10 88 2" xfId="3522"/>
    <cellStyle name="Normal 2 10 88 3" xfId="1100"/>
    <cellStyle name="Normal 2 10 89" xfId="5942"/>
    <cellStyle name="Normal 2 10 89 2" xfId="3502"/>
    <cellStyle name="Normal 2 10 89 3" xfId="1080"/>
    <cellStyle name="Normal 2 10 9" xfId="7171"/>
    <cellStyle name="Normal 2 10 9 2" xfId="4727"/>
    <cellStyle name="Normal 2 10 9 3" xfId="2303"/>
    <cellStyle name="Normal 2 10 90" xfId="5929"/>
    <cellStyle name="Normal 2 10 90 2" xfId="3489"/>
    <cellStyle name="Normal 2 10 90 3" xfId="1067"/>
    <cellStyle name="Normal 2 10 91" xfId="5907"/>
    <cellStyle name="Normal 2 10 91 2" xfId="3468"/>
    <cellStyle name="Normal 2 10 91 3" xfId="1047"/>
    <cellStyle name="Normal 2 10 92" xfId="5892"/>
    <cellStyle name="Normal 2 10 92 2" xfId="3453"/>
    <cellStyle name="Normal 2 10 92 3" xfId="1032"/>
    <cellStyle name="Normal 2 10 93" xfId="5878"/>
    <cellStyle name="Normal 2 10 93 2" xfId="3439"/>
    <cellStyle name="Normal 2 10 93 3" xfId="1018"/>
    <cellStyle name="Normal 2 10 94" xfId="5865"/>
    <cellStyle name="Normal 2 10 94 2" xfId="3426"/>
    <cellStyle name="Normal 2 10 94 3" xfId="1005"/>
    <cellStyle name="Normal 2 10 95" xfId="5852"/>
    <cellStyle name="Normal 2 10 95 2" xfId="3413"/>
    <cellStyle name="Normal 2 10 95 3" xfId="992"/>
    <cellStyle name="Normal 2 10 96" xfId="5832"/>
    <cellStyle name="Normal 2 10 96 2" xfId="3393"/>
    <cellStyle name="Normal 2 10 96 3" xfId="972"/>
    <cellStyle name="Normal 2 10 97" xfId="5817"/>
    <cellStyle name="Normal 2 10 97 2" xfId="3378"/>
    <cellStyle name="Normal 2 10 97 3" xfId="957"/>
    <cellStyle name="Normal 2 10 98" xfId="5802"/>
    <cellStyle name="Normal 2 10 98 2" xfId="3363"/>
    <cellStyle name="Normal 2 10 98 3" xfId="942"/>
    <cellStyle name="Normal 2 10 99" xfId="5787"/>
    <cellStyle name="Normal 2 10 99 2" xfId="3348"/>
    <cellStyle name="Normal 2 10 99 3" xfId="927"/>
    <cellStyle name="Normal 2 100" xfId="6295"/>
    <cellStyle name="Normal 2 100 2" xfId="3855"/>
    <cellStyle name="Normal 2 100 3" xfId="1433"/>
    <cellStyle name="Normal 2 101" xfId="6280"/>
    <cellStyle name="Normal 2 101 2" xfId="3840"/>
    <cellStyle name="Normal 2 101 3" xfId="1418"/>
    <cellStyle name="Normal 2 102" xfId="6266"/>
    <cellStyle name="Normal 2 102 2" xfId="3826"/>
    <cellStyle name="Normal 2 102 3" xfId="1404"/>
    <cellStyle name="Normal 2 103" xfId="6224"/>
    <cellStyle name="Normal 2 103 2" xfId="3784"/>
    <cellStyle name="Normal 2 103 3" xfId="1362"/>
    <cellStyle name="Normal 2 104" xfId="6227"/>
    <cellStyle name="Normal 2 104 2" xfId="3787"/>
    <cellStyle name="Normal 2 104 3" xfId="1365"/>
    <cellStyle name="Normal 2 105" xfId="6208"/>
    <cellStyle name="Normal 2 105 2" xfId="3768"/>
    <cellStyle name="Normal 2 105 3" xfId="1346"/>
    <cellStyle name="Normal 2 106" xfId="6225"/>
    <cellStyle name="Normal 2 106 2" xfId="3785"/>
    <cellStyle name="Normal 2 106 3" xfId="1363"/>
    <cellStyle name="Normal 2 107" xfId="6203"/>
    <cellStyle name="Normal 2 107 2" xfId="3763"/>
    <cellStyle name="Normal 2 107 3" xfId="1341"/>
    <cellStyle name="Normal 2 108" xfId="6204"/>
    <cellStyle name="Normal 2 108 2" xfId="3764"/>
    <cellStyle name="Normal 2 108 3" xfId="1342"/>
    <cellStyle name="Normal 2 109" xfId="6175"/>
    <cellStyle name="Normal 2 109 2" xfId="3735"/>
    <cellStyle name="Normal 2 109 3" xfId="1313"/>
    <cellStyle name="Normal 2 11" xfId="7292"/>
    <cellStyle name="Normal 2 11 10" xfId="7155"/>
    <cellStyle name="Normal 2 11 10 2" xfId="4711"/>
    <cellStyle name="Normal 2 11 10 3" xfId="2287"/>
    <cellStyle name="Normal 2 11 100" xfId="5771"/>
    <cellStyle name="Normal 2 11 100 2" xfId="3332"/>
    <cellStyle name="Normal 2 11 100 3" xfId="911"/>
    <cellStyle name="Normal 2 11 101" xfId="5756"/>
    <cellStyle name="Normal 2 11 101 2" xfId="3317"/>
    <cellStyle name="Normal 2 11 101 3" xfId="896"/>
    <cellStyle name="Normal 2 11 102" xfId="5742"/>
    <cellStyle name="Normal 2 11 102 2" xfId="3303"/>
    <cellStyle name="Normal 2 11 102 3" xfId="882"/>
    <cellStyle name="Normal 2 11 103" xfId="5729"/>
    <cellStyle name="Normal 2 11 103 2" xfId="3290"/>
    <cellStyle name="Normal 2 11 103 3" xfId="869"/>
    <cellStyle name="Normal 2 11 104" xfId="5716"/>
    <cellStyle name="Normal 2 11 104 2" xfId="3277"/>
    <cellStyle name="Normal 2 11 104 3" xfId="856"/>
    <cellStyle name="Normal 2 11 105" xfId="5696"/>
    <cellStyle name="Normal 2 11 105 2" xfId="3257"/>
    <cellStyle name="Normal 2 11 105 3" xfId="836"/>
    <cellStyle name="Normal 2 11 106" xfId="5682"/>
    <cellStyle name="Normal 2 11 106 2" xfId="3243"/>
    <cellStyle name="Normal 2 11 106 3" xfId="822"/>
    <cellStyle name="Normal 2 11 107" xfId="5665"/>
    <cellStyle name="Normal 2 11 107 2" xfId="3226"/>
    <cellStyle name="Normal 2 11 107 3" xfId="805"/>
    <cellStyle name="Normal 2 11 108" xfId="5651"/>
    <cellStyle name="Normal 2 11 108 2" xfId="3212"/>
    <cellStyle name="Normal 2 11 108 3" xfId="791"/>
    <cellStyle name="Normal 2 11 109" xfId="5636"/>
    <cellStyle name="Normal 2 11 109 2" xfId="3197"/>
    <cellStyle name="Normal 2 11 109 3" xfId="776"/>
    <cellStyle name="Normal 2 11 11" xfId="7135"/>
    <cellStyle name="Normal 2 11 11 2" xfId="4691"/>
    <cellStyle name="Normal 2 11 11 3" xfId="2267"/>
    <cellStyle name="Normal 2 11 110" xfId="5621"/>
    <cellStyle name="Normal 2 11 110 2" xfId="3182"/>
    <cellStyle name="Normal 2 11 110 3" xfId="761"/>
    <cellStyle name="Normal 2 11 111" xfId="5602"/>
    <cellStyle name="Normal 2 11 111 2" xfId="3163"/>
    <cellStyle name="Normal 2 11 111 3" xfId="742"/>
    <cellStyle name="Normal 2 11 112" xfId="5586"/>
    <cellStyle name="Normal 2 11 112 2" xfId="3147"/>
    <cellStyle name="Normal 2 11 112 3" xfId="726"/>
    <cellStyle name="Normal 2 11 113" xfId="5572"/>
    <cellStyle name="Normal 2 11 113 2" xfId="3133"/>
    <cellStyle name="Normal 2 11 113 3" xfId="712"/>
    <cellStyle name="Normal 2 11 114" xfId="5555"/>
    <cellStyle name="Normal 2 11 114 2" xfId="3116"/>
    <cellStyle name="Normal 2 11 114 3" xfId="695"/>
    <cellStyle name="Normal 2 11 115" xfId="5540"/>
    <cellStyle name="Normal 2 11 115 2" xfId="3101"/>
    <cellStyle name="Normal 2 11 115 3" xfId="680"/>
    <cellStyle name="Normal 2 11 116" xfId="5525"/>
    <cellStyle name="Normal 2 11 116 2" xfId="3086"/>
    <cellStyle name="Normal 2 11 116 3" xfId="665"/>
    <cellStyle name="Normal 2 11 117" xfId="5511"/>
    <cellStyle name="Normal 2 11 117 2" xfId="3072"/>
    <cellStyle name="Normal 2 11 117 3" xfId="651"/>
    <cellStyle name="Normal 2 11 118" xfId="5496"/>
    <cellStyle name="Normal 2 11 118 2" xfId="3057"/>
    <cellStyle name="Normal 2 11 118 3" xfId="636"/>
    <cellStyle name="Normal 2 11 119" xfId="5482"/>
    <cellStyle name="Normal 2 11 119 2" xfId="3043"/>
    <cellStyle name="Normal 2 11 119 3" xfId="622"/>
    <cellStyle name="Normal 2 11 12" xfId="7121"/>
    <cellStyle name="Normal 2 11 12 2" xfId="4677"/>
    <cellStyle name="Normal 2 11 12 3" xfId="2253"/>
    <cellStyle name="Normal 2 11 120" xfId="5466"/>
    <cellStyle name="Normal 2 11 120 2" xfId="3027"/>
    <cellStyle name="Normal 2 11 120 3" xfId="606"/>
    <cellStyle name="Normal 2 11 121" xfId="5453"/>
    <cellStyle name="Normal 2 11 121 2" xfId="3014"/>
    <cellStyle name="Normal 2 11 121 3" xfId="593"/>
    <cellStyle name="Normal 2 11 122" xfId="5440"/>
    <cellStyle name="Normal 2 11 122 2" xfId="3001"/>
    <cellStyle name="Normal 2 11 122 3" xfId="580"/>
    <cellStyle name="Normal 2 11 123" xfId="5422"/>
    <cellStyle name="Normal 2 11 123 2" xfId="2983"/>
    <cellStyle name="Normal 2 11 123 3" xfId="562"/>
    <cellStyle name="Normal 2 11 124" xfId="5405"/>
    <cellStyle name="Normal 2 11 124 2" xfId="2966"/>
    <cellStyle name="Normal 2 11 124 3" xfId="545"/>
    <cellStyle name="Normal 2 11 125" xfId="5391"/>
    <cellStyle name="Normal 2 11 125 2" xfId="2952"/>
    <cellStyle name="Normal 2 11 125 3" xfId="531"/>
    <cellStyle name="Normal 2 11 126" xfId="5378"/>
    <cellStyle name="Normal 2 11 126 2" xfId="2939"/>
    <cellStyle name="Normal 2 11 126 3" xfId="518"/>
    <cellStyle name="Normal 2 11 127" xfId="5365"/>
    <cellStyle name="Normal 2 11 127 2" xfId="2926"/>
    <cellStyle name="Normal 2 11 127 3" xfId="505"/>
    <cellStyle name="Normal 2 11 128" xfId="5344"/>
    <cellStyle name="Normal 2 11 128 2" xfId="2905"/>
    <cellStyle name="Normal 2 11 128 3" xfId="484"/>
    <cellStyle name="Normal 2 11 129" xfId="5329"/>
    <cellStyle name="Normal 2 11 129 2" xfId="2890"/>
    <cellStyle name="Normal 2 11 129 3" xfId="469"/>
    <cellStyle name="Normal 2 11 13" xfId="7107"/>
    <cellStyle name="Normal 2 11 13 2" xfId="4663"/>
    <cellStyle name="Normal 2 11 13 3" xfId="2239"/>
    <cellStyle name="Normal 2 11 130" xfId="5314"/>
    <cellStyle name="Normal 2 11 130 2" xfId="2875"/>
    <cellStyle name="Normal 2 11 130 3" xfId="454"/>
    <cellStyle name="Normal 2 11 131" xfId="5299"/>
    <cellStyle name="Normal 2 11 131 2" xfId="2860"/>
    <cellStyle name="Normal 2 11 131 3" xfId="439"/>
    <cellStyle name="Normal 2 11 132" xfId="5285"/>
    <cellStyle name="Normal 2 11 132 2" xfId="2846"/>
    <cellStyle name="Normal 2 11 132 3" xfId="425"/>
    <cellStyle name="Normal 2 11 133" xfId="5270"/>
    <cellStyle name="Normal 2 11 133 2" xfId="2831"/>
    <cellStyle name="Normal 2 11 133 3" xfId="410"/>
    <cellStyle name="Normal 2 11 134" xfId="5256"/>
    <cellStyle name="Normal 2 11 134 2" xfId="2817"/>
    <cellStyle name="Normal 2 11 134 3" xfId="396"/>
    <cellStyle name="Normal 2 11 135" xfId="5239"/>
    <cellStyle name="Normal 2 11 135 2" xfId="2800"/>
    <cellStyle name="Normal 2 11 135 3" xfId="379"/>
    <cellStyle name="Normal 2 11 136" xfId="5225"/>
    <cellStyle name="Normal 2 11 136 2" xfId="2786"/>
    <cellStyle name="Normal 2 11 136 3" xfId="365"/>
    <cellStyle name="Normal 2 11 137" xfId="5212"/>
    <cellStyle name="Normal 2 11 137 2" xfId="2773"/>
    <cellStyle name="Normal 2 11 137 3" xfId="352"/>
    <cellStyle name="Normal 2 11 138" xfId="5199"/>
    <cellStyle name="Normal 2 11 138 2" xfId="2760"/>
    <cellStyle name="Normal 2 11 138 3" xfId="339"/>
    <cellStyle name="Normal 2 11 139" xfId="5184"/>
    <cellStyle name="Normal 2 11 139 2" xfId="2745"/>
    <cellStyle name="Normal 2 11 139 3" xfId="324"/>
    <cellStyle name="Normal 2 11 14" xfId="7094"/>
    <cellStyle name="Normal 2 11 14 2" xfId="4650"/>
    <cellStyle name="Normal 2 11 14 3" xfId="2226"/>
    <cellStyle name="Normal 2 11 140" xfId="5169"/>
    <cellStyle name="Normal 2 11 140 2" xfId="2730"/>
    <cellStyle name="Normal 2 11 140 3" xfId="309"/>
    <cellStyle name="Normal 2 11 141" xfId="5154"/>
    <cellStyle name="Normal 2 11 141 2" xfId="2715"/>
    <cellStyle name="Normal 2 11 141 3" xfId="294"/>
    <cellStyle name="Normal 2 11 142" xfId="5139"/>
    <cellStyle name="Normal 2 11 142 2" xfId="2700"/>
    <cellStyle name="Normal 2 11 142 3" xfId="279"/>
    <cellStyle name="Normal 2 11 143" xfId="5120"/>
    <cellStyle name="Normal 2 11 143 2" xfId="2681"/>
    <cellStyle name="Normal 2 11 143 3" xfId="260"/>
    <cellStyle name="Normal 2 11 144" xfId="5107"/>
    <cellStyle name="Normal 2 11 144 2" xfId="2668"/>
    <cellStyle name="Normal 2 11 144 3" xfId="247"/>
    <cellStyle name="Normal 2 11 145" xfId="5094"/>
    <cellStyle name="Normal 2 11 145 2" xfId="2655"/>
    <cellStyle name="Normal 2 11 145 3" xfId="234"/>
    <cellStyle name="Normal 2 11 146" xfId="5074"/>
    <cellStyle name="Normal 2 11 146 2" xfId="2635"/>
    <cellStyle name="Normal 2 11 146 3" xfId="214"/>
    <cellStyle name="Normal 2 11 147" xfId="5059"/>
    <cellStyle name="Normal 2 11 147 2" xfId="2620"/>
    <cellStyle name="Normal 2 11 147 3" xfId="199"/>
    <cellStyle name="Normal 2 11 148" xfId="5045"/>
    <cellStyle name="Normal 2 11 148 2" xfId="2606"/>
    <cellStyle name="Normal 2 11 148 3" xfId="185"/>
    <cellStyle name="Normal 2 11 149" xfId="5032"/>
    <cellStyle name="Normal 2 11 149 2" xfId="2593"/>
    <cellStyle name="Normal 2 11 149 3" xfId="172"/>
    <cellStyle name="Normal 2 11 15" xfId="7079"/>
    <cellStyle name="Normal 2 11 15 2" xfId="4635"/>
    <cellStyle name="Normal 2 11 15 3" xfId="2211"/>
    <cellStyle name="Normal 2 11 150" xfId="5019"/>
    <cellStyle name="Normal 2 11 150 2" xfId="2580"/>
    <cellStyle name="Normal 2 11 150 3" xfId="159"/>
    <cellStyle name="Normal 2 11 151" xfId="5004"/>
    <cellStyle name="Normal 2 11 151 2" xfId="2565"/>
    <cellStyle name="Normal 2 11 151 3" xfId="144"/>
    <cellStyle name="Normal 2 11 152" xfId="4989"/>
    <cellStyle name="Normal 2 11 152 2" xfId="2550"/>
    <cellStyle name="Normal 2 11 152 3" xfId="129"/>
    <cellStyle name="Normal 2 11 153" xfId="4972"/>
    <cellStyle name="Normal 2 11 153 2" xfId="2533"/>
    <cellStyle name="Normal 2 11 153 3" xfId="112"/>
    <cellStyle name="Normal 2 11 154" xfId="4959"/>
    <cellStyle name="Normal 2 11 154 2" xfId="2520"/>
    <cellStyle name="Normal 2 11 154 3" xfId="99"/>
    <cellStyle name="Normal 2 11 155" xfId="4944"/>
    <cellStyle name="Normal 2 11 155 2" xfId="2505"/>
    <cellStyle name="Normal 2 11 155 3" xfId="84"/>
    <cellStyle name="Normal 2 11 156" xfId="4929"/>
    <cellStyle name="Normal 2 11 156 2" xfId="2490"/>
    <cellStyle name="Normal 2 11 156 3" xfId="69"/>
    <cellStyle name="Normal 2 11 157" xfId="4914"/>
    <cellStyle name="Normal 2 11 157 2" xfId="2475"/>
    <cellStyle name="Normal 2 11 157 3" xfId="54"/>
    <cellStyle name="Normal 2 11 158" xfId="4899"/>
    <cellStyle name="Normal 2 11 158 2" xfId="2460"/>
    <cellStyle name="Normal 2 11 158 3" xfId="39"/>
    <cellStyle name="Normal 2 11 159" xfId="4884"/>
    <cellStyle name="Normal 2 11 159 2" xfId="2445"/>
    <cellStyle name="Normal 2 11 159 3" xfId="24"/>
    <cellStyle name="Normal 2 11 16" xfId="7062"/>
    <cellStyle name="Normal 2 11 16 2" xfId="4620"/>
    <cellStyle name="Normal 2 11 16 3" xfId="2196"/>
    <cellStyle name="Normal 2 11 160" xfId="4869"/>
    <cellStyle name="Normal 2 11 160 2" xfId="2430"/>
    <cellStyle name="Normal 2 11 160 3" xfId="9"/>
    <cellStyle name="Normal 2 11 161" xfId="4848"/>
    <cellStyle name="Normal 2 11 162" xfId="2424"/>
    <cellStyle name="Normal 2 11 17" xfId="7047"/>
    <cellStyle name="Normal 2 11 17 2" xfId="4605"/>
    <cellStyle name="Normal 2 11 17 3" xfId="2181"/>
    <cellStyle name="Normal 2 11 18" xfId="7032"/>
    <cellStyle name="Normal 2 11 18 2" xfId="4590"/>
    <cellStyle name="Normal 2 11 18 3" xfId="2166"/>
    <cellStyle name="Normal 2 11 19" xfId="7017"/>
    <cellStyle name="Normal 2 11 19 2" xfId="4575"/>
    <cellStyle name="Normal 2 11 19 3" xfId="2151"/>
    <cellStyle name="Normal 2 11 2" xfId="7277"/>
    <cellStyle name="Normal 2 11 2 2" xfId="4833"/>
    <cellStyle name="Normal 2 11 2 3" xfId="2409"/>
    <cellStyle name="Normal 2 11 20" xfId="6998"/>
    <cellStyle name="Normal 2 11 20 2" xfId="4556"/>
    <cellStyle name="Normal 2 11 20 3" xfId="2132"/>
    <cellStyle name="Normal 2 11 21" xfId="6984"/>
    <cellStyle name="Normal 2 11 21 2" xfId="4542"/>
    <cellStyle name="Normal 2 11 21 3" xfId="2118"/>
    <cellStyle name="Normal 2 11 22" xfId="6966"/>
    <cellStyle name="Normal 2 11 22 2" xfId="4524"/>
    <cellStyle name="Normal 2 11 22 3" xfId="2100"/>
    <cellStyle name="Normal 2 11 23" xfId="6953"/>
    <cellStyle name="Normal 2 11 23 2" xfId="4511"/>
    <cellStyle name="Normal 2 11 23 3" xfId="2087"/>
    <cellStyle name="Normal 2 11 24" xfId="6938"/>
    <cellStyle name="Normal 2 11 24 2" xfId="4496"/>
    <cellStyle name="Normal 2 11 24 3" xfId="2072"/>
    <cellStyle name="Normal 2 11 25" xfId="6917"/>
    <cellStyle name="Normal 2 11 25 2" xfId="4476"/>
    <cellStyle name="Normal 2 11 25 3" xfId="2052"/>
    <cellStyle name="Normal 2 11 26" xfId="6902"/>
    <cellStyle name="Normal 2 11 26 2" xfId="4461"/>
    <cellStyle name="Normal 2 11 26 3" xfId="2037"/>
    <cellStyle name="Normal 2 11 27" xfId="6887"/>
    <cellStyle name="Normal 2 11 27 2" xfId="4446"/>
    <cellStyle name="Normal 2 11 27 3" xfId="2022"/>
    <cellStyle name="Normal 2 11 28" xfId="6872"/>
    <cellStyle name="Normal 2 11 28 2" xfId="4431"/>
    <cellStyle name="Normal 2 11 28 3" xfId="2007"/>
    <cellStyle name="Normal 2 11 29" xfId="6857"/>
    <cellStyle name="Normal 2 11 29 2" xfId="4416"/>
    <cellStyle name="Normal 2 11 29 3" xfId="1992"/>
    <cellStyle name="Normal 2 11 3" xfId="7262"/>
    <cellStyle name="Normal 2 11 3 2" xfId="4818"/>
    <cellStyle name="Normal 2 11 3 3" xfId="2394"/>
    <cellStyle name="Normal 2 11 30" xfId="6843"/>
    <cellStyle name="Normal 2 11 30 2" xfId="4402"/>
    <cellStyle name="Normal 2 11 30 3" xfId="1978"/>
    <cellStyle name="Normal 2 11 31" xfId="6829"/>
    <cellStyle name="Normal 2 11 31 2" xfId="4388"/>
    <cellStyle name="Normal 2 11 31 3" xfId="1964"/>
    <cellStyle name="Normal 2 11 32" xfId="6815"/>
    <cellStyle name="Normal 2 11 32 2" xfId="4375"/>
    <cellStyle name="Normal 2 11 32 3" xfId="1951"/>
    <cellStyle name="Normal 2 11 33" xfId="6791"/>
    <cellStyle name="Normal 2 11 33 2" xfId="4352"/>
    <cellStyle name="Normal 2 11 33 3" xfId="1929"/>
    <cellStyle name="Normal 2 11 34" xfId="6777"/>
    <cellStyle name="Normal 2 11 34 2" xfId="4338"/>
    <cellStyle name="Normal 2 11 34 3" xfId="1915"/>
    <cellStyle name="Normal 2 11 35" xfId="6762"/>
    <cellStyle name="Normal 2 11 35 2" xfId="4323"/>
    <cellStyle name="Normal 2 11 35 3" xfId="1900"/>
    <cellStyle name="Normal 2 11 36" xfId="6749"/>
    <cellStyle name="Normal 2 11 36 2" xfId="4310"/>
    <cellStyle name="Normal 2 11 36 3" xfId="1887"/>
    <cellStyle name="Normal 2 11 37" xfId="6726"/>
    <cellStyle name="Normal 2 11 37 2" xfId="4287"/>
    <cellStyle name="Normal 2 11 37 3" xfId="1864"/>
    <cellStyle name="Normal 2 11 38" xfId="6712"/>
    <cellStyle name="Normal 2 11 38 2" xfId="4273"/>
    <cellStyle name="Normal 2 11 38 3" xfId="1850"/>
    <cellStyle name="Normal 2 11 39" xfId="6698"/>
    <cellStyle name="Normal 2 11 39 2" xfId="4259"/>
    <cellStyle name="Normal 2 11 39 3" xfId="1836"/>
    <cellStyle name="Normal 2 11 4" xfId="7246"/>
    <cellStyle name="Normal 2 11 4 2" xfId="4802"/>
    <cellStyle name="Normal 2 11 4 3" xfId="2378"/>
    <cellStyle name="Normal 2 11 40" xfId="6685"/>
    <cellStyle name="Normal 2 11 40 2" xfId="4246"/>
    <cellStyle name="Normal 2 11 40 3" xfId="1823"/>
    <cellStyle name="Normal 2 11 41" xfId="6668"/>
    <cellStyle name="Normal 2 11 41 2" xfId="4229"/>
    <cellStyle name="Normal 2 11 41 3" xfId="1806"/>
    <cellStyle name="Normal 2 11 42" xfId="6653"/>
    <cellStyle name="Normal 2 11 42 2" xfId="4214"/>
    <cellStyle name="Normal 2 11 42 3" xfId="1791"/>
    <cellStyle name="Normal 2 11 43" xfId="6638"/>
    <cellStyle name="Normal 2 11 43 2" xfId="4199"/>
    <cellStyle name="Normal 2 11 43 3" xfId="1776"/>
    <cellStyle name="Normal 2 11 44" xfId="6623"/>
    <cellStyle name="Normal 2 11 44 2" xfId="4184"/>
    <cellStyle name="Normal 2 11 44 3" xfId="1761"/>
    <cellStyle name="Normal 2 11 45" xfId="6608"/>
    <cellStyle name="Normal 2 11 45 2" xfId="4169"/>
    <cellStyle name="Normal 2 11 45 3" xfId="1746"/>
    <cellStyle name="Normal 2 11 46" xfId="6593"/>
    <cellStyle name="Normal 2 11 46 2" xfId="4154"/>
    <cellStyle name="Normal 2 11 46 3" xfId="1731"/>
    <cellStyle name="Normal 2 11 47" xfId="6578"/>
    <cellStyle name="Normal 2 11 47 2" xfId="4139"/>
    <cellStyle name="Normal 2 11 47 3" xfId="1716"/>
    <cellStyle name="Normal 2 11 48" xfId="6563"/>
    <cellStyle name="Normal 2 11 48 2" xfId="4124"/>
    <cellStyle name="Normal 2 11 48 3" xfId="1701"/>
    <cellStyle name="Normal 2 11 49" xfId="6548"/>
    <cellStyle name="Normal 2 11 49 2" xfId="4109"/>
    <cellStyle name="Normal 2 11 49 3" xfId="1686"/>
    <cellStyle name="Normal 2 11 5" xfId="7231"/>
    <cellStyle name="Normal 2 11 5 2" xfId="4787"/>
    <cellStyle name="Normal 2 11 5 3" xfId="2363"/>
    <cellStyle name="Normal 2 11 50" xfId="6533"/>
    <cellStyle name="Normal 2 11 50 2" xfId="4094"/>
    <cellStyle name="Normal 2 11 50 3" xfId="1671"/>
    <cellStyle name="Normal 2 11 51" xfId="6518"/>
    <cellStyle name="Normal 2 11 51 2" xfId="4079"/>
    <cellStyle name="Normal 2 11 51 3" xfId="1656"/>
    <cellStyle name="Normal 2 11 52" xfId="6501"/>
    <cellStyle name="Normal 2 11 52 2" xfId="4061"/>
    <cellStyle name="Normal 2 11 52 3" xfId="1639"/>
    <cellStyle name="Normal 2 11 53" xfId="6488"/>
    <cellStyle name="Normal 2 11 53 2" xfId="4048"/>
    <cellStyle name="Normal 2 11 53 3" xfId="1626"/>
    <cellStyle name="Normal 2 11 54" xfId="6467"/>
    <cellStyle name="Normal 2 11 54 2" xfId="4027"/>
    <cellStyle name="Normal 2 11 54 3" xfId="1605"/>
    <cellStyle name="Normal 2 11 55" xfId="6452"/>
    <cellStyle name="Normal 2 11 55 2" xfId="4012"/>
    <cellStyle name="Normal 2 11 55 3" xfId="1590"/>
    <cellStyle name="Normal 2 11 56" xfId="6437"/>
    <cellStyle name="Normal 2 11 56 2" xfId="3997"/>
    <cellStyle name="Normal 2 11 56 3" xfId="1575"/>
    <cellStyle name="Normal 2 11 57" xfId="6422"/>
    <cellStyle name="Normal 2 11 57 2" xfId="3982"/>
    <cellStyle name="Normal 2 11 57 3" xfId="1560"/>
    <cellStyle name="Normal 2 11 58" xfId="6408"/>
    <cellStyle name="Normal 2 11 58 2" xfId="3968"/>
    <cellStyle name="Normal 2 11 58 3" xfId="1546"/>
    <cellStyle name="Normal 2 11 59" xfId="6395"/>
    <cellStyle name="Normal 2 11 59 2" xfId="3955"/>
    <cellStyle name="Normal 2 11 59 3" xfId="1533"/>
    <cellStyle name="Normal 2 11 6" xfId="7216"/>
    <cellStyle name="Normal 2 11 6 2" xfId="4772"/>
    <cellStyle name="Normal 2 11 6 3" xfId="2348"/>
    <cellStyle name="Normal 2 11 60" xfId="6378"/>
    <cellStyle name="Normal 2 11 60 2" xfId="3938"/>
    <cellStyle name="Normal 2 11 60 3" xfId="1516"/>
    <cellStyle name="Normal 2 11 61" xfId="6363"/>
    <cellStyle name="Normal 2 11 61 2" xfId="3923"/>
    <cellStyle name="Normal 2 11 61 3" xfId="1501"/>
    <cellStyle name="Normal 2 11 62" xfId="6348"/>
    <cellStyle name="Normal 2 11 62 2" xfId="3908"/>
    <cellStyle name="Normal 2 11 62 3" xfId="1486"/>
    <cellStyle name="Normal 2 11 63" xfId="6333"/>
    <cellStyle name="Normal 2 11 63 2" xfId="3893"/>
    <cellStyle name="Normal 2 11 63 3" xfId="1471"/>
    <cellStyle name="Normal 2 11 64" xfId="6318"/>
    <cellStyle name="Normal 2 11 64 2" xfId="3878"/>
    <cellStyle name="Normal 2 11 64 3" xfId="1456"/>
    <cellStyle name="Normal 2 11 65" xfId="6303"/>
    <cellStyle name="Normal 2 11 65 2" xfId="3863"/>
    <cellStyle name="Normal 2 11 65 3" xfId="1441"/>
    <cellStyle name="Normal 2 11 66" xfId="6288"/>
    <cellStyle name="Normal 2 11 66 2" xfId="3848"/>
    <cellStyle name="Normal 2 11 66 3" xfId="1426"/>
    <cellStyle name="Normal 2 11 67" xfId="6273"/>
    <cellStyle name="Normal 2 11 67 2" xfId="3833"/>
    <cellStyle name="Normal 2 11 67 3" xfId="1411"/>
    <cellStyle name="Normal 2 11 68" xfId="6259"/>
    <cellStyle name="Normal 2 11 68 2" xfId="3819"/>
    <cellStyle name="Normal 2 11 68 3" xfId="1397"/>
    <cellStyle name="Normal 2 11 69" xfId="6246"/>
    <cellStyle name="Normal 2 11 69 2" xfId="3806"/>
    <cellStyle name="Normal 2 11 69 3" xfId="1384"/>
    <cellStyle name="Normal 2 11 7" xfId="7197"/>
    <cellStyle name="Normal 2 11 7 2" xfId="4753"/>
    <cellStyle name="Normal 2 11 7 3" xfId="2329"/>
    <cellStyle name="Normal 2 11 70" xfId="6233"/>
    <cellStyle name="Normal 2 11 70 2" xfId="3793"/>
    <cellStyle name="Normal 2 11 70 3" xfId="1371"/>
    <cellStyle name="Normal 2 11 71" xfId="6213"/>
    <cellStyle name="Normal 2 11 71 2" xfId="3773"/>
    <cellStyle name="Normal 2 11 71 3" xfId="1351"/>
    <cellStyle name="Normal 2 11 72" xfId="6196"/>
    <cellStyle name="Normal 2 11 72 2" xfId="3756"/>
    <cellStyle name="Normal 2 11 72 3" xfId="1334"/>
    <cellStyle name="Normal 2 11 73" xfId="6182"/>
    <cellStyle name="Normal 2 11 73 2" xfId="3742"/>
    <cellStyle name="Normal 2 11 73 3" xfId="1320"/>
    <cellStyle name="Normal 2 11 74" xfId="6168"/>
    <cellStyle name="Normal 2 11 74 2" xfId="3728"/>
    <cellStyle name="Normal 2 11 74 3" xfId="1306"/>
    <cellStyle name="Normal 2 11 75" xfId="6153"/>
    <cellStyle name="Normal 2 11 75 2" xfId="3713"/>
    <cellStyle name="Normal 2 11 75 3" xfId="1291"/>
    <cellStyle name="Normal 2 11 76" xfId="6140"/>
    <cellStyle name="Normal 2 11 76 2" xfId="3700"/>
    <cellStyle name="Normal 2 11 76 3" xfId="1278"/>
    <cellStyle name="Normal 2 11 77" xfId="6127"/>
    <cellStyle name="Normal 2 11 77 2" xfId="3687"/>
    <cellStyle name="Normal 2 11 77 3" xfId="1265"/>
    <cellStyle name="Normal 2 11 78" xfId="6112"/>
    <cellStyle name="Normal 2 11 78 2" xfId="3672"/>
    <cellStyle name="Normal 2 11 78 3" xfId="1250"/>
    <cellStyle name="Normal 2 11 79" xfId="6092"/>
    <cellStyle name="Normal 2 11 79 2" xfId="3652"/>
    <cellStyle name="Normal 2 11 79 3" xfId="1230"/>
    <cellStyle name="Normal 2 11 8" xfId="7183"/>
    <cellStyle name="Normal 2 11 8 2" xfId="4739"/>
    <cellStyle name="Normal 2 11 8 3" xfId="2315"/>
    <cellStyle name="Normal 2 11 80" xfId="6077"/>
    <cellStyle name="Normal 2 11 80 2" xfId="3637"/>
    <cellStyle name="Normal 2 11 80 3" xfId="1215"/>
    <cellStyle name="Normal 2 11 81" xfId="6062"/>
    <cellStyle name="Normal 2 11 81 2" xfId="3622"/>
    <cellStyle name="Normal 2 11 81 3" xfId="1200"/>
    <cellStyle name="Normal 2 11 82" xfId="6047"/>
    <cellStyle name="Normal 2 11 82 2" xfId="3607"/>
    <cellStyle name="Normal 2 11 82 3" xfId="1185"/>
    <cellStyle name="Normal 2 11 83" xfId="6032"/>
    <cellStyle name="Normal 2 11 83 2" xfId="3592"/>
    <cellStyle name="Normal 2 11 83 3" xfId="1170"/>
    <cellStyle name="Normal 2 11 84" xfId="6017"/>
    <cellStyle name="Normal 2 11 84 2" xfId="3577"/>
    <cellStyle name="Normal 2 11 84 3" xfId="1155"/>
    <cellStyle name="Normal 2 11 85" xfId="6002"/>
    <cellStyle name="Normal 2 11 85 2" xfId="3562"/>
    <cellStyle name="Normal 2 11 85 3" xfId="1140"/>
    <cellStyle name="Normal 2 11 86" xfId="5988"/>
    <cellStyle name="Normal 2 11 86 2" xfId="3548"/>
    <cellStyle name="Normal 2 11 86 3" xfId="1126"/>
    <cellStyle name="Normal 2 11 87" xfId="5974"/>
    <cellStyle name="Normal 2 11 87 2" xfId="3534"/>
    <cellStyle name="Normal 2 11 87 3" xfId="1112"/>
    <cellStyle name="Normal 2 11 88" xfId="5961"/>
    <cellStyle name="Normal 2 11 88 2" xfId="3521"/>
    <cellStyle name="Normal 2 11 88 3" xfId="1099"/>
    <cellStyle name="Normal 2 11 89" xfId="5941"/>
    <cellStyle name="Normal 2 11 89 2" xfId="3501"/>
    <cellStyle name="Normal 2 11 89 3" xfId="1079"/>
    <cellStyle name="Normal 2 11 9" xfId="7170"/>
    <cellStyle name="Normal 2 11 9 2" xfId="4726"/>
    <cellStyle name="Normal 2 11 9 3" xfId="2302"/>
    <cellStyle name="Normal 2 11 90" xfId="5928"/>
    <cellStyle name="Normal 2 11 90 2" xfId="3488"/>
    <cellStyle name="Normal 2 11 90 3" xfId="1066"/>
    <cellStyle name="Normal 2 11 91" xfId="5906"/>
    <cellStyle name="Normal 2 11 91 2" xfId="3467"/>
    <cellStyle name="Normal 2 11 91 3" xfId="1046"/>
    <cellStyle name="Normal 2 11 92" xfId="5891"/>
    <cellStyle name="Normal 2 11 92 2" xfId="3452"/>
    <cellStyle name="Normal 2 11 92 3" xfId="1031"/>
    <cellStyle name="Normal 2 11 93" xfId="5877"/>
    <cellStyle name="Normal 2 11 93 2" xfId="3438"/>
    <cellStyle name="Normal 2 11 93 3" xfId="1017"/>
    <cellStyle name="Normal 2 11 94" xfId="5864"/>
    <cellStyle name="Normal 2 11 94 2" xfId="3425"/>
    <cellStyle name="Normal 2 11 94 3" xfId="1004"/>
    <cellStyle name="Normal 2 11 95" xfId="5851"/>
    <cellStyle name="Normal 2 11 95 2" xfId="3412"/>
    <cellStyle name="Normal 2 11 95 3" xfId="991"/>
    <cellStyle name="Normal 2 11 96" xfId="5831"/>
    <cellStyle name="Normal 2 11 96 2" xfId="3392"/>
    <cellStyle name="Normal 2 11 96 3" xfId="971"/>
    <cellStyle name="Normal 2 11 97" xfId="5816"/>
    <cellStyle name="Normal 2 11 97 2" xfId="3377"/>
    <cellStyle name="Normal 2 11 97 3" xfId="956"/>
    <cellStyle name="Normal 2 11 98" xfId="5801"/>
    <cellStyle name="Normal 2 11 98 2" xfId="3362"/>
    <cellStyle name="Normal 2 11 98 3" xfId="941"/>
    <cellStyle name="Normal 2 11 99" xfId="5786"/>
    <cellStyle name="Normal 2 11 99 2" xfId="3347"/>
    <cellStyle name="Normal 2 11 99 3" xfId="926"/>
    <cellStyle name="Normal 2 110" xfId="6160"/>
    <cellStyle name="Normal 2 110 2" xfId="3720"/>
    <cellStyle name="Normal 2 110 3" xfId="1298"/>
    <cellStyle name="Normal 2 111" xfId="6122"/>
    <cellStyle name="Normal 2 111 2" xfId="3682"/>
    <cellStyle name="Normal 2 111 3" xfId="1260"/>
    <cellStyle name="Normal 2 112" xfId="6104"/>
    <cellStyle name="Normal 2 112 2" xfId="3664"/>
    <cellStyle name="Normal 2 112 3" xfId="1242"/>
    <cellStyle name="Normal 2 113" xfId="6107"/>
    <cellStyle name="Normal 2 113 2" xfId="3667"/>
    <cellStyle name="Normal 2 113 3" xfId="1245"/>
    <cellStyle name="Normal 2 114" xfId="6099"/>
    <cellStyle name="Normal 2 114 2" xfId="3659"/>
    <cellStyle name="Normal 2 114 3" xfId="1237"/>
    <cellStyle name="Normal 2 115" xfId="6084"/>
    <cellStyle name="Normal 2 115 2" xfId="3644"/>
    <cellStyle name="Normal 2 115 3" xfId="1222"/>
    <cellStyle name="Normal 2 116" xfId="6069"/>
    <cellStyle name="Normal 2 116 2" xfId="3629"/>
    <cellStyle name="Normal 2 116 3" xfId="1207"/>
    <cellStyle name="Normal 2 117" xfId="6054"/>
    <cellStyle name="Normal 2 117 2" xfId="3614"/>
    <cellStyle name="Normal 2 117 3" xfId="1192"/>
    <cellStyle name="Normal 2 118" xfId="6039"/>
    <cellStyle name="Normal 2 118 2" xfId="3599"/>
    <cellStyle name="Normal 2 118 3" xfId="1177"/>
    <cellStyle name="Normal 2 119" xfId="6024"/>
    <cellStyle name="Normal 2 119 2" xfId="3584"/>
    <cellStyle name="Normal 2 119 3" xfId="1162"/>
    <cellStyle name="Normal 2 12" xfId="7291"/>
    <cellStyle name="Normal 2 12 10" xfId="7154"/>
    <cellStyle name="Normal 2 12 10 2" xfId="4710"/>
    <cellStyle name="Normal 2 12 10 3" xfId="2286"/>
    <cellStyle name="Normal 2 12 100" xfId="5770"/>
    <cellStyle name="Normal 2 12 100 2" xfId="3331"/>
    <cellStyle name="Normal 2 12 100 3" xfId="910"/>
    <cellStyle name="Normal 2 12 101" xfId="5755"/>
    <cellStyle name="Normal 2 12 101 2" xfId="3316"/>
    <cellStyle name="Normal 2 12 101 3" xfId="895"/>
    <cellStyle name="Normal 2 12 102" xfId="5741"/>
    <cellStyle name="Normal 2 12 102 2" xfId="3302"/>
    <cellStyle name="Normal 2 12 102 3" xfId="881"/>
    <cellStyle name="Normal 2 12 103" xfId="5728"/>
    <cellStyle name="Normal 2 12 103 2" xfId="3289"/>
    <cellStyle name="Normal 2 12 103 3" xfId="868"/>
    <cellStyle name="Normal 2 12 104" xfId="5715"/>
    <cellStyle name="Normal 2 12 104 2" xfId="3276"/>
    <cellStyle name="Normal 2 12 104 3" xfId="855"/>
    <cellStyle name="Normal 2 12 105" xfId="5695"/>
    <cellStyle name="Normal 2 12 105 2" xfId="3256"/>
    <cellStyle name="Normal 2 12 105 3" xfId="835"/>
    <cellStyle name="Normal 2 12 106" xfId="5681"/>
    <cellStyle name="Normal 2 12 106 2" xfId="3242"/>
    <cellStyle name="Normal 2 12 106 3" xfId="821"/>
    <cellStyle name="Normal 2 12 107" xfId="5664"/>
    <cellStyle name="Normal 2 12 107 2" xfId="3225"/>
    <cellStyle name="Normal 2 12 107 3" xfId="804"/>
    <cellStyle name="Normal 2 12 108" xfId="5650"/>
    <cellStyle name="Normal 2 12 108 2" xfId="3211"/>
    <cellStyle name="Normal 2 12 108 3" xfId="790"/>
    <cellStyle name="Normal 2 12 109" xfId="5635"/>
    <cellStyle name="Normal 2 12 109 2" xfId="3196"/>
    <cellStyle name="Normal 2 12 109 3" xfId="775"/>
    <cellStyle name="Normal 2 12 11" xfId="7134"/>
    <cellStyle name="Normal 2 12 11 2" xfId="4690"/>
    <cellStyle name="Normal 2 12 11 3" xfId="2266"/>
    <cellStyle name="Normal 2 12 110" xfId="5620"/>
    <cellStyle name="Normal 2 12 110 2" xfId="3181"/>
    <cellStyle name="Normal 2 12 110 3" xfId="760"/>
    <cellStyle name="Normal 2 12 111" xfId="5601"/>
    <cellStyle name="Normal 2 12 111 2" xfId="3162"/>
    <cellStyle name="Normal 2 12 111 3" xfId="741"/>
    <cellStyle name="Normal 2 12 112" xfId="5585"/>
    <cellStyle name="Normal 2 12 112 2" xfId="3146"/>
    <cellStyle name="Normal 2 12 112 3" xfId="725"/>
    <cellStyle name="Normal 2 12 113" xfId="5571"/>
    <cellStyle name="Normal 2 12 113 2" xfId="3132"/>
    <cellStyle name="Normal 2 12 113 3" xfId="711"/>
    <cellStyle name="Normal 2 12 114" xfId="5554"/>
    <cellStyle name="Normal 2 12 114 2" xfId="3115"/>
    <cellStyle name="Normal 2 12 114 3" xfId="694"/>
    <cellStyle name="Normal 2 12 115" xfId="5539"/>
    <cellStyle name="Normal 2 12 115 2" xfId="3100"/>
    <cellStyle name="Normal 2 12 115 3" xfId="679"/>
    <cellStyle name="Normal 2 12 116" xfId="5524"/>
    <cellStyle name="Normal 2 12 116 2" xfId="3085"/>
    <cellStyle name="Normal 2 12 116 3" xfId="664"/>
    <cellStyle name="Normal 2 12 117" xfId="5510"/>
    <cellStyle name="Normal 2 12 117 2" xfId="3071"/>
    <cellStyle name="Normal 2 12 117 3" xfId="650"/>
    <cellStyle name="Normal 2 12 118" xfId="5495"/>
    <cellStyle name="Normal 2 12 118 2" xfId="3056"/>
    <cellStyle name="Normal 2 12 118 3" xfId="635"/>
    <cellStyle name="Normal 2 12 119" xfId="5481"/>
    <cellStyle name="Normal 2 12 119 2" xfId="3042"/>
    <cellStyle name="Normal 2 12 119 3" xfId="621"/>
    <cellStyle name="Normal 2 12 12" xfId="7120"/>
    <cellStyle name="Normal 2 12 12 2" xfId="4676"/>
    <cellStyle name="Normal 2 12 12 3" xfId="2252"/>
    <cellStyle name="Normal 2 12 120" xfId="5465"/>
    <cellStyle name="Normal 2 12 120 2" xfId="3026"/>
    <cellStyle name="Normal 2 12 120 3" xfId="605"/>
    <cellStyle name="Normal 2 12 121" xfId="5452"/>
    <cellStyle name="Normal 2 12 121 2" xfId="3013"/>
    <cellStyle name="Normal 2 12 121 3" xfId="592"/>
    <cellStyle name="Normal 2 12 122" xfId="5439"/>
    <cellStyle name="Normal 2 12 122 2" xfId="3000"/>
    <cellStyle name="Normal 2 12 122 3" xfId="579"/>
    <cellStyle name="Normal 2 12 123" xfId="5421"/>
    <cellStyle name="Normal 2 12 123 2" xfId="2982"/>
    <cellStyle name="Normal 2 12 123 3" xfId="561"/>
    <cellStyle name="Normal 2 12 124" xfId="5404"/>
    <cellStyle name="Normal 2 12 124 2" xfId="2965"/>
    <cellStyle name="Normal 2 12 124 3" xfId="544"/>
    <cellStyle name="Normal 2 12 125" xfId="5390"/>
    <cellStyle name="Normal 2 12 125 2" xfId="2951"/>
    <cellStyle name="Normal 2 12 125 3" xfId="530"/>
    <cellStyle name="Normal 2 12 126" xfId="5377"/>
    <cellStyle name="Normal 2 12 126 2" xfId="2938"/>
    <cellStyle name="Normal 2 12 126 3" xfId="517"/>
    <cellStyle name="Normal 2 12 127" xfId="5364"/>
    <cellStyle name="Normal 2 12 127 2" xfId="2925"/>
    <cellStyle name="Normal 2 12 127 3" xfId="504"/>
    <cellStyle name="Normal 2 12 128" xfId="5343"/>
    <cellStyle name="Normal 2 12 128 2" xfId="2904"/>
    <cellStyle name="Normal 2 12 128 3" xfId="483"/>
    <cellStyle name="Normal 2 12 129" xfId="5328"/>
    <cellStyle name="Normal 2 12 129 2" xfId="2889"/>
    <cellStyle name="Normal 2 12 129 3" xfId="468"/>
    <cellStyle name="Normal 2 12 13" xfId="7106"/>
    <cellStyle name="Normal 2 12 13 2" xfId="4662"/>
    <cellStyle name="Normal 2 12 13 3" xfId="2238"/>
    <cellStyle name="Normal 2 12 130" xfId="5313"/>
    <cellStyle name="Normal 2 12 130 2" xfId="2874"/>
    <cellStyle name="Normal 2 12 130 3" xfId="453"/>
    <cellStyle name="Normal 2 12 131" xfId="5298"/>
    <cellStyle name="Normal 2 12 131 2" xfId="2859"/>
    <cellStyle name="Normal 2 12 131 3" xfId="438"/>
    <cellStyle name="Normal 2 12 132" xfId="5284"/>
    <cellStyle name="Normal 2 12 132 2" xfId="2845"/>
    <cellStyle name="Normal 2 12 132 3" xfId="424"/>
    <cellStyle name="Normal 2 12 133" xfId="5269"/>
    <cellStyle name="Normal 2 12 133 2" xfId="2830"/>
    <cellStyle name="Normal 2 12 133 3" xfId="409"/>
    <cellStyle name="Normal 2 12 134" xfId="5255"/>
    <cellStyle name="Normal 2 12 134 2" xfId="2816"/>
    <cellStyle name="Normal 2 12 134 3" xfId="395"/>
    <cellStyle name="Normal 2 12 135" xfId="5238"/>
    <cellStyle name="Normal 2 12 135 2" xfId="2799"/>
    <cellStyle name="Normal 2 12 135 3" xfId="378"/>
    <cellStyle name="Normal 2 12 136" xfId="5224"/>
    <cellStyle name="Normal 2 12 136 2" xfId="2785"/>
    <cellStyle name="Normal 2 12 136 3" xfId="364"/>
    <cellStyle name="Normal 2 12 137" xfId="5211"/>
    <cellStyle name="Normal 2 12 137 2" xfId="2772"/>
    <cellStyle name="Normal 2 12 137 3" xfId="351"/>
    <cellStyle name="Normal 2 12 138" xfId="5198"/>
    <cellStyle name="Normal 2 12 138 2" xfId="2759"/>
    <cellStyle name="Normal 2 12 138 3" xfId="338"/>
    <cellStyle name="Normal 2 12 139" xfId="5183"/>
    <cellStyle name="Normal 2 12 139 2" xfId="2744"/>
    <cellStyle name="Normal 2 12 139 3" xfId="323"/>
    <cellStyle name="Normal 2 12 14" xfId="7093"/>
    <cellStyle name="Normal 2 12 14 2" xfId="4649"/>
    <cellStyle name="Normal 2 12 14 3" xfId="2225"/>
    <cellStyle name="Normal 2 12 140" xfId="5168"/>
    <cellStyle name="Normal 2 12 140 2" xfId="2729"/>
    <cellStyle name="Normal 2 12 140 3" xfId="308"/>
    <cellStyle name="Normal 2 12 141" xfId="5153"/>
    <cellStyle name="Normal 2 12 141 2" xfId="2714"/>
    <cellStyle name="Normal 2 12 141 3" xfId="293"/>
    <cellStyle name="Normal 2 12 142" xfId="5138"/>
    <cellStyle name="Normal 2 12 142 2" xfId="2699"/>
    <cellStyle name="Normal 2 12 142 3" xfId="278"/>
    <cellStyle name="Normal 2 12 143" xfId="5119"/>
    <cellStyle name="Normal 2 12 143 2" xfId="2680"/>
    <cellStyle name="Normal 2 12 143 3" xfId="259"/>
    <cellStyle name="Normal 2 12 144" xfId="5106"/>
    <cellStyle name="Normal 2 12 144 2" xfId="2667"/>
    <cellStyle name="Normal 2 12 144 3" xfId="246"/>
    <cellStyle name="Normal 2 12 145" xfId="5093"/>
    <cellStyle name="Normal 2 12 145 2" xfId="2654"/>
    <cellStyle name="Normal 2 12 145 3" xfId="233"/>
    <cellStyle name="Normal 2 12 146" xfId="5073"/>
    <cellStyle name="Normal 2 12 146 2" xfId="2634"/>
    <cellStyle name="Normal 2 12 146 3" xfId="213"/>
    <cellStyle name="Normal 2 12 147" xfId="5058"/>
    <cellStyle name="Normal 2 12 147 2" xfId="2619"/>
    <cellStyle name="Normal 2 12 147 3" xfId="198"/>
    <cellStyle name="Normal 2 12 148" xfId="5044"/>
    <cellStyle name="Normal 2 12 148 2" xfId="2605"/>
    <cellStyle name="Normal 2 12 148 3" xfId="184"/>
    <cellStyle name="Normal 2 12 149" xfId="5031"/>
    <cellStyle name="Normal 2 12 149 2" xfId="2592"/>
    <cellStyle name="Normal 2 12 149 3" xfId="171"/>
    <cellStyle name="Normal 2 12 15" xfId="7078"/>
    <cellStyle name="Normal 2 12 15 2" xfId="4634"/>
    <cellStyle name="Normal 2 12 15 3" xfId="2210"/>
    <cellStyle name="Normal 2 12 150" xfId="5018"/>
    <cellStyle name="Normal 2 12 150 2" xfId="2579"/>
    <cellStyle name="Normal 2 12 150 3" xfId="158"/>
    <cellStyle name="Normal 2 12 151" xfId="5003"/>
    <cellStyle name="Normal 2 12 151 2" xfId="2564"/>
    <cellStyle name="Normal 2 12 151 3" xfId="143"/>
    <cellStyle name="Normal 2 12 152" xfId="4988"/>
    <cellStyle name="Normal 2 12 152 2" xfId="2549"/>
    <cellStyle name="Normal 2 12 152 3" xfId="128"/>
    <cellStyle name="Normal 2 12 153" xfId="4971"/>
    <cellStyle name="Normal 2 12 153 2" xfId="2532"/>
    <cellStyle name="Normal 2 12 153 3" xfId="111"/>
    <cellStyle name="Normal 2 12 154" xfId="4958"/>
    <cellStyle name="Normal 2 12 154 2" xfId="2519"/>
    <cellStyle name="Normal 2 12 154 3" xfId="98"/>
    <cellStyle name="Normal 2 12 155" xfId="4943"/>
    <cellStyle name="Normal 2 12 155 2" xfId="2504"/>
    <cellStyle name="Normal 2 12 155 3" xfId="83"/>
    <cellStyle name="Normal 2 12 156" xfId="4928"/>
    <cellStyle name="Normal 2 12 156 2" xfId="2489"/>
    <cellStyle name="Normal 2 12 156 3" xfId="68"/>
    <cellStyle name="Normal 2 12 157" xfId="4913"/>
    <cellStyle name="Normal 2 12 157 2" xfId="2474"/>
    <cellStyle name="Normal 2 12 157 3" xfId="53"/>
    <cellStyle name="Normal 2 12 158" xfId="4898"/>
    <cellStyle name="Normal 2 12 158 2" xfId="2459"/>
    <cellStyle name="Normal 2 12 158 3" xfId="38"/>
    <cellStyle name="Normal 2 12 159" xfId="4883"/>
    <cellStyle name="Normal 2 12 159 2" xfId="2444"/>
    <cellStyle name="Normal 2 12 159 3" xfId="23"/>
    <cellStyle name="Normal 2 12 16" xfId="7061"/>
    <cellStyle name="Normal 2 12 16 2" xfId="4619"/>
    <cellStyle name="Normal 2 12 16 3" xfId="2195"/>
    <cellStyle name="Normal 2 12 160" xfId="4868"/>
    <cellStyle name="Normal 2 12 160 2" xfId="2429"/>
    <cellStyle name="Normal 2 12 160 3" xfId="8"/>
    <cellStyle name="Normal 2 12 161" xfId="4847"/>
    <cellStyle name="Normal 2 12 162" xfId="2423"/>
    <cellStyle name="Normal 2 12 17" xfId="7046"/>
    <cellStyle name="Normal 2 12 17 2" xfId="4604"/>
    <cellStyle name="Normal 2 12 17 3" xfId="2180"/>
    <cellStyle name="Normal 2 12 18" xfId="7031"/>
    <cellStyle name="Normal 2 12 18 2" xfId="4589"/>
    <cellStyle name="Normal 2 12 18 3" xfId="2165"/>
    <cellStyle name="Normal 2 12 19" xfId="7016"/>
    <cellStyle name="Normal 2 12 19 2" xfId="4574"/>
    <cellStyle name="Normal 2 12 19 3" xfId="2150"/>
    <cellStyle name="Normal 2 12 2" xfId="7276"/>
    <cellStyle name="Normal 2 12 2 2" xfId="4832"/>
    <cellStyle name="Normal 2 12 2 3" xfId="2408"/>
    <cellStyle name="Normal 2 12 20" xfId="6997"/>
    <cellStyle name="Normal 2 12 20 2" xfId="4555"/>
    <cellStyle name="Normal 2 12 20 3" xfId="2131"/>
    <cellStyle name="Normal 2 12 21" xfId="6983"/>
    <cellStyle name="Normal 2 12 21 2" xfId="4541"/>
    <cellStyle name="Normal 2 12 21 3" xfId="2117"/>
    <cellStyle name="Normal 2 12 22" xfId="6965"/>
    <cellStyle name="Normal 2 12 22 2" xfId="4523"/>
    <cellStyle name="Normal 2 12 22 3" xfId="2099"/>
    <cellStyle name="Normal 2 12 23" xfId="6952"/>
    <cellStyle name="Normal 2 12 23 2" xfId="4510"/>
    <cellStyle name="Normal 2 12 23 3" xfId="2086"/>
    <cellStyle name="Normal 2 12 24" xfId="6937"/>
    <cellStyle name="Normal 2 12 24 2" xfId="4495"/>
    <cellStyle name="Normal 2 12 24 3" xfId="2071"/>
    <cellStyle name="Normal 2 12 25" xfId="6916"/>
    <cellStyle name="Normal 2 12 25 2" xfId="4475"/>
    <cellStyle name="Normal 2 12 25 3" xfId="2051"/>
    <cellStyle name="Normal 2 12 26" xfId="6901"/>
    <cellStyle name="Normal 2 12 26 2" xfId="4460"/>
    <cellStyle name="Normal 2 12 26 3" xfId="2036"/>
    <cellStyle name="Normal 2 12 27" xfId="6886"/>
    <cellStyle name="Normal 2 12 27 2" xfId="4445"/>
    <cellStyle name="Normal 2 12 27 3" xfId="2021"/>
    <cellStyle name="Normal 2 12 28" xfId="6871"/>
    <cellStyle name="Normal 2 12 28 2" xfId="4430"/>
    <cellStyle name="Normal 2 12 28 3" xfId="2006"/>
    <cellStyle name="Normal 2 12 29" xfId="6856"/>
    <cellStyle name="Normal 2 12 29 2" xfId="4415"/>
    <cellStyle name="Normal 2 12 29 3" xfId="1991"/>
    <cellStyle name="Normal 2 12 3" xfId="7261"/>
    <cellStyle name="Normal 2 12 3 2" xfId="4817"/>
    <cellStyle name="Normal 2 12 3 3" xfId="2393"/>
    <cellStyle name="Normal 2 12 30" xfId="6842"/>
    <cellStyle name="Normal 2 12 30 2" xfId="4401"/>
    <cellStyle name="Normal 2 12 30 3" xfId="1977"/>
    <cellStyle name="Normal 2 12 31" xfId="6828"/>
    <cellStyle name="Normal 2 12 31 2" xfId="4387"/>
    <cellStyle name="Normal 2 12 31 3" xfId="1963"/>
    <cellStyle name="Normal 2 12 32" xfId="6814"/>
    <cellStyle name="Normal 2 12 32 2" xfId="4374"/>
    <cellStyle name="Normal 2 12 32 3" xfId="1950"/>
    <cellStyle name="Normal 2 12 33" xfId="6790"/>
    <cellStyle name="Normal 2 12 33 2" xfId="4351"/>
    <cellStyle name="Normal 2 12 33 3" xfId="1928"/>
    <cellStyle name="Normal 2 12 34" xfId="6776"/>
    <cellStyle name="Normal 2 12 34 2" xfId="4337"/>
    <cellStyle name="Normal 2 12 34 3" xfId="1914"/>
    <cellStyle name="Normal 2 12 35" xfId="6761"/>
    <cellStyle name="Normal 2 12 35 2" xfId="4322"/>
    <cellStyle name="Normal 2 12 35 3" xfId="1899"/>
    <cellStyle name="Normal 2 12 36" xfId="6748"/>
    <cellStyle name="Normal 2 12 36 2" xfId="4309"/>
    <cellStyle name="Normal 2 12 36 3" xfId="1886"/>
    <cellStyle name="Normal 2 12 37" xfId="6725"/>
    <cellStyle name="Normal 2 12 37 2" xfId="4286"/>
    <cellStyle name="Normal 2 12 37 3" xfId="1863"/>
    <cellStyle name="Normal 2 12 38" xfId="6711"/>
    <cellStyle name="Normal 2 12 38 2" xfId="4272"/>
    <cellStyle name="Normal 2 12 38 3" xfId="1849"/>
    <cellStyle name="Normal 2 12 39" xfId="6697"/>
    <cellStyle name="Normal 2 12 39 2" xfId="4258"/>
    <cellStyle name="Normal 2 12 39 3" xfId="1835"/>
    <cellStyle name="Normal 2 12 4" xfId="7245"/>
    <cellStyle name="Normal 2 12 4 2" xfId="4801"/>
    <cellStyle name="Normal 2 12 4 3" xfId="2377"/>
    <cellStyle name="Normal 2 12 40" xfId="6684"/>
    <cellStyle name="Normal 2 12 40 2" xfId="4245"/>
    <cellStyle name="Normal 2 12 40 3" xfId="1822"/>
    <cellStyle name="Normal 2 12 41" xfId="6667"/>
    <cellStyle name="Normal 2 12 41 2" xfId="4228"/>
    <cellStyle name="Normal 2 12 41 3" xfId="1805"/>
    <cellStyle name="Normal 2 12 42" xfId="6652"/>
    <cellStyle name="Normal 2 12 42 2" xfId="4213"/>
    <cellStyle name="Normal 2 12 42 3" xfId="1790"/>
    <cellStyle name="Normal 2 12 43" xfId="6637"/>
    <cellStyle name="Normal 2 12 43 2" xfId="4198"/>
    <cellStyle name="Normal 2 12 43 3" xfId="1775"/>
    <cellStyle name="Normal 2 12 44" xfId="6622"/>
    <cellStyle name="Normal 2 12 44 2" xfId="4183"/>
    <cellStyle name="Normal 2 12 44 3" xfId="1760"/>
    <cellStyle name="Normal 2 12 45" xfId="6607"/>
    <cellStyle name="Normal 2 12 45 2" xfId="4168"/>
    <cellStyle name="Normal 2 12 45 3" xfId="1745"/>
    <cellStyle name="Normal 2 12 46" xfId="6592"/>
    <cellStyle name="Normal 2 12 46 2" xfId="4153"/>
    <cellStyle name="Normal 2 12 46 3" xfId="1730"/>
    <cellStyle name="Normal 2 12 47" xfId="6577"/>
    <cellStyle name="Normal 2 12 47 2" xfId="4138"/>
    <cellStyle name="Normal 2 12 47 3" xfId="1715"/>
    <cellStyle name="Normal 2 12 48" xfId="6562"/>
    <cellStyle name="Normal 2 12 48 2" xfId="4123"/>
    <cellStyle name="Normal 2 12 48 3" xfId="1700"/>
    <cellStyle name="Normal 2 12 49" xfId="6547"/>
    <cellStyle name="Normal 2 12 49 2" xfId="4108"/>
    <cellStyle name="Normal 2 12 49 3" xfId="1685"/>
    <cellStyle name="Normal 2 12 5" xfId="7230"/>
    <cellStyle name="Normal 2 12 5 2" xfId="4786"/>
    <cellStyle name="Normal 2 12 5 3" xfId="2362"/>
    <cellStyle name="Normal 2 12 50" xfId="6532"/>
    <cellStyle name="Normal 2 12 50 2" xfId="4093"/>
    <cellStyle name="Normal 2 12 50 3" xfId="1670"/>
    <cellStyle name="Normal 2 12 51" xfId="6517"/>
    <cellStyle name="Normal 2 12 51 2" xfId="4078"/>
    <cellStyle name="Normal 2 12 51 3" xfId="1655"/>
    <cellStyle name="Normal 2 12 52" xfId="6500"/>
    <cellStyle name="Normal 2 12 52 2" xfId="4060"/>
    <cellStyle name="Normal 2 12 52 3" xfId="1638"/>
    <cellStyle name="Normal 2 12 53" xfId="6487"/>
    <cellStyle name="Normal 2 12 53 2" xfId="4047"/>
    <cellStyle name="Normal 2 12 53 3" xfId="1625"/>
    <cellStyle name="Normal 2 12 54" xfId="6466"/>
    <cellStyle name="Normal 2 12 54 2" xfId="4026"/>
    <cellStyle name="Normal 2 12 54 3" xfId="1604"/>
    <cellStyle name="Normal 2 12 55" xfId="6451"/>
    <cellStyle name="Normal 2 12 55 2" xfId="4011"/>
    <cellStyle name="Normal 2 12 55 3" xfId="1589"/>
    <cellStyle name="Normal 2 12 56" xfId="6436"/>
    <cellStyle name="Normal 2 12 56 2" xfId="3996"/>
    <cellStyle name="Normal 2 12 56 3" xfId="1574"/>
    <cellStyle name="Normal 2 12 57" xfId="6421"/>
    <cellStyle name="Normal 2 12 57 2" xfId="3981"/>
    <cellStyle name="Normal 2 12 57 3" xfId="1559"/>
    <cellStyle name="Normal 2 12 58" xfId="6407"/>
    <cellStyle name="Normal 2 12 58 2" xfId="3967"/>
    <cellStyle name="Normal 2 12 58 3" xfId="1545"/>
    <cellStyle name="Normal 2 12 59" xfId="6394"/>
    <cellStyle name="Normal 2 12 59 2" xfId="3954"/>
    <cellStyle name="Normal 2 12 59 3" xfId="1532"/>
    <cellStyle name="Normal 2 12 6" xfId="7215"/>
    <cellStyle name="Normal 2 12 6 2" xfId="4771"/>
    <cellStyle name="Normal 2 12 6 3" xfId="2347"/>
    <cellStyle name="Normal 2 12 60" xfId="6377"/>
    <cellStyle name="Normal 2 12 60 2" xfId="3937"/>
    <cellStyle name="Normal 2 12 60 3" xfId="1515"/>
    <cellStyle name="Normal 2 12 61" xfId="6362"/>
    <cellStyle name="Normal 2 12 61 2" xfId="3922"/>
    <cellStyle name="Normal 2 12 61 3" xfId="1500"/>
    <cellStyle name="Normal 2 12 62" xfId="6347"/>
    <cellStyle name="Normal 2 12 62 2" xfId="3907"/>
    <cellStyle name="Normal 2 12 62 3" xfId="1485"/>
    <cellStyle name="Normal 2 12 63" xfId="6332"/>
    <cellStyle name="Normal 2 12 63 2" xfId="3892"/>
    <cellStyle name="Normal 2 12 63 3" xfId="1470"/>
    <cellStyle name="Normal 2 12 64" xfId="6317"/>
    <cellStyle name="Normal 2 12 64 2" xfId="3877"/>
    <cellStyle name="Normal 2 12 64 3" xfId="1455"/>
    <cellStyle name="Normal 2 12 65" xfId="6302"/>
    <cellStyle name="Normal 2 12 65 2" xfId="3862"/>
    <cellStyle name="Normal 2 12 65 3" xfId="1440"/>
    <cellStyle name="Normal 2 12 66" xfId="6287"/>
    <cellStyle name="Normal 2 12 66 2" xfId="3847"/>
    <cellStyle name="Normal 2 12 66 3" xfId="1425"/>
    <cellStyle name="Normal 2 12 67" xfId="6272"/>
    <cellStyle name="Normal 2 12 67 2" xfId="3832"/>
    <cellStyle name="Normal 2 12 67 3" xfId="1410"/>
    <cellStyle name="Normal 2 12 68" xfId="6258"/>
    <cellStyle name="Normal 2 12 68 2" xfId="3818"/>
    <cellStyle name="Normal 2 12 68 3" xfId="1396"/>
    <cellStyle name="Normal 2 12 69" xfId="6245"/>
    <cellStyle name="Normal 2 12 69 2" xfId="3805"/>
    <cellStyle name="Normal 2 12 69 3" xfId="1383"/>
    <cellStyle name="Normal 2 12 7" xfId="7196"/>
    <cellStyle name="Normal 2 12 7 2" xfId="4752"/>
    <cellStyle name="Normal 2 12 7 3" xfId="2328"/>
    <cellStyle name="Normal 2 12 70" xfId="6232"/>
    <cellStyle name="Normal 2 12 70 2" xfId="3792"/>
    <cellStyle name="Normal 2 12 70 3" xfId="1370"/>
    <cellStyle name="Normal 2 12 71" xfId="6212"/>
    <cellStyle name="Normal 2 12 71 2" xfId="3772"/>
    <cellStyle name="Normal 2 12 71 3" xfId="1350"/>
    <cellStyle name="Normal 2 12 72" xfId="6195"/>
    <cellStyle name="Normal 2 12 72 2" xfId="3755"/>
    <cellStyle name="Normal 2 12 72 3" xfId="1333"/>
    <cellStyle name="Normal 2 12 73" xfId="6181"/>
    <cellStyle name="Normal 2 12 73 2" xfId="3741"/>
    <cellStyle name="Normal 2 12 73 3" xfId="1319"/>
    <cellStyle name="Normal 2 12 74" xfId="6167"/>
    <cellStyle name="Normal 2 12 74 2" xfId="3727"/>
    <cellStyle name="Normal 2 12 74 3" xfId="1305"/>
    <cellStyle name="Normal 2 12 75" xfId="6152"/>
    <cellStyle name="Normal 2 12 75 2" xfId="3712"/>
    <cellStyle name="Normal 2 12 75 3" xfId="1290"/>
    <cellStyle name="Normal 2 12 76" xfId="6139"/>
    <cellStyle name="Normal 2 12 76 2" xfId="3699"/>
    <cellStyle name="Normal 2 12 76 3" xfId="1277"/>
    <cellStyle name="Normal 2 12 77" xfId="6126"/>
    <cellStyle name="Normal 2 12 77 2" xfId="3686"/>
    <cellStyle name="Normal 2 12 77 3" xfId="1264"/>
    <cellStyle name="Normal 2 12 78" xfId="6111"/>
    <cellStyle name="Normal 2 12 78 2" xfId="3671"/>
    <cellStyle name="Normal 2 12 78 3" xfId="1249"/>
    <cellStyle name="Normal 2 12 79" xfId="6091"/>
    <cellStyle name="Normal 2 12 79 2" xfId="3651"/>
    <cellStyle name="Normal 2 12 79 3" xfId="1229"/>
    <cellStyle name="Normal 2 12 8" xfId="7182"/>
    <cellStyle name="Normal 2 12 8 2" xfId="4738"/>
    <cellStyle name="Normal 2 12 8 3" xfId="2314"/>
    <cellStyle name="Normal 2 12 80" xfId="6076"/>
    <cellStyle name="Normal 2 12 80 2" xfId="3636"/>
    <cellStyle name="Normal 2 12 80 3" xfId="1214"/>
    <cellStyle name="Normal 2 12 81" xfId="6061"/>
    <cellStyle name="Normal 2 12 81 2" xfId="3621"/>
    <cellStyle name="Normal 2 12 81 3" xfId="1199"/>
    <cellStyle name="Normal 2 12 82" xfId="6046"/>
    <cellStyle name="Normal 2 12 82 2" xfId="3606"/>
    <cellStyle name="Normal 2 12 82 3" xfId="1184"/>
    <cellStyle name="Normal 2 12 83" xfId="6031"/>
    <cellStyle name="Normal 2 12 83 2" xfId="3591"/>
    <cellStyle name="Normal 2 12 83 3" xfId="1169"/>
    <cellStyle name="Normal 2 12 84" xfId="6016"/>
    <cellStyle name="Normal 2 12 84 2" xfId="3576"/>
    <cellStyle name="Normal 2 12 84 3" xfId="1154"/>
    <cellStyle name="Normal 2 12 85" xfId="6001"/>
    <cellStyle name="Normal 2 12 85 2" xfId="3561"/>
    <cellStyle name="Normal 2 12 85 3" xfId="1139"/>
    <cellStyle name="Normal 2 12 86" xfId="5987"/>
    <cellStyle name="Normal 2 12 86 2" xfId="3547"/>
    <cellStyle name="Normal 2 12 86 3" xfId="1125"/>
    <cellStyle name="Normal 2 12 87" xfId="5973"/>
    <cellStyle name="Normal 2 12 87 2" xfId="3533"/>
    <cellStyle name="Normal 2 12 87 3" xfId="1111"/>
    <cellStyle name="Normal 2 12 88" xfId="5960"/>
    <cellStyle name="Normal 2 12 88 2" xfId="3520"/>
    <cellStyle name="Normal 2 12 88 3" xfId="1098"/>
    <cellStyle name="Normal 2 12 89" xfId="5940"/>
    <cellStyle name="Normal 2 12 89 2" xfId="3500"/>
    <cellStyle name="Normal 2 12 89 3" xfId="1078"/>
    <cellStyle name="Normal 2 12 9" xfId="7169"/>
    <cellStyle name="Normal 2 12 9 2" xfId="4725"/>
    <cellStyle name="Normal 2 12 9 3" xfId="2301"/>
    <cellStyle name="Normal 2 12 90" xfId="5927"/>
    <cellStyle name="Normal 2 12 90 2" xfId="3487"/>
    <cellStyle name="Normal 2 12 90 3" xfId="1065"/>
    <cellStyle name="Normal 2 12 91" xfId="5905"/>
    <cellStyle name="Normal 2 12 91 2" xfId="3466"/>
    <cellStyle name="Normal 2 12 91 3" xfId="1045"/>
    <cellStyle name="Normal 2 12 92" xfId="5890"/>
    <cellStyle name="Normal 2 12 92 2" xfId="3451"/>
    <cellStyle name="Normal 2 12 92 3" xfId="1030"/>
    <cellStyle name="Normal 2 12 93" xfId="5876"/>
    <cellStyle name="Normal 2 12 93 2" xfId="3437"/>
    <cellStyle name="Normal 2 12 93 3" xfId="1016"/>
    <cellStyle name="Normal 2 12 94" xfId="5863"/>
    <cellStyle name="Normal 2 12 94 2" xfId="3424"/>
    <cellStyle name="Normal 2 12 94 3" xfId="1003"/>
    <cellStyle name="Normal 2 12 95" xfId="5850"/>
    <cellStyle name="Normal 2 12 95 2" xfId="3411"/>
    <cellStyle name="Normal 2 12 95 3" xfId="990"/>
    <cellStyle name="Normal 2 12 96" xfId="5830"/>
    <cellStyle name="Normal 2 12 96 2" xfId="3391"/>
    <cellStyle name="Normal 2 12 96 3" xfId="970"/>
    <cellStyle name="Normal 2 12 97" xfId="5815"/>
    <cellStyle name="Normal 2 12 97 2" xfId="3376"/>
    <cellStyle name="Normal 2 12 97 3" xfId="955"/>
    <cellStyle name="Normal 2 12 98" xfId="5800"/>
    <cellStyle name="Normal 2 12 98 2" xfId="3361"/>
    <cellStyle name="Normal 2 12 98 3" xfId="940"/>
    <cellStyle name="Normal 2 12 99" xfId="5785"/>
    <cellStyle name="Normal 2 12 99 2" xfId="3346"/>
    <cellStyle name="Normal 2 12 99 3" xfId="925"/>
    <cellStyle name="Normal 2 120" xfId="6009"/>
    <cellStyle name="Normal 2 120 2" xfId="3569"/>
    <cellStyle name="Normal 2 120 3" xfId="1147"/>
    <cellStyle name="Normal 2 121" xfId="5995"/>
    <cellStyle name="Normal 2 121 2" xfId="3555"/>
    <cellStyle name="Normal 2 121 3" xfId="1133"/>
    <cellStyle name="Normal 2 122" xfId="5981"/>
    <cellStyle name="Normal 2 122 2" xfId="3541"/>
    <cellStyle name="Normal 2 122 3" xfId="1119"/>
    <cellStyle name="Normal 2 123" xfId="5956"/>
    <cellStyle name="Normal 2 123 2" xfId="3516"/>
    <cellStyle name="Normal 2 123 3" xfId="1094"/>
    <cellStyle name="Normal 2 124" xfId="5955"/>
    <cellStyle name="Normal 2 124 2" xfId="3515"/>
    <cellStyle name="Normal 2 124 3" xfId="1093"/>
    <cellStyle name="Normal 2 125" xfId="5954"/>
    <cellStyle name="Normal 2 125 2" xfId="3514"/>
    <cellStyle name="Normal 2 125 3" xfId="1092"/>
    <cellStyle name="Normal 2 126" xfId="5951"/>
    <cellStyle name="Normal 2 126 2" xfId="3511"/>
    <cellStyle name="Normal 2 126 3" xfId="1089"/>
    <cellStyle name="Normal 2 127" xfId="5953"/>
    <cellStyle name="Normal 2 127 2" xfId="3513"/>
    <cellStyle name="Normal 2 127 3" xfId="1091"/>
    <cellStyle name="Normal 2 128" xfId="5918"/>
    <cellStyle name="Normal 2 128 2" xfId="3479"/>
    <cellStyle name="Normal 2 128 3" xfId="1058"/>
    <cellStyle name="Normal 2 129" xfId="5922"/>
    <cellStyle name="Normal 2 129 2" xfId="3483"/>
    <cellStyle name="Normal 2 129 3" xfId="1061"/>
    <cellStyle name="Normal 2 13" xfId="7290"/>
    <cellStyle name="Normal 2 13 10" xfId="7153"/>
    <cellStyle name="Normal 2 13 10 2" xfId="4709"/>
    <cellStyle name="Normal 2 13 10 3" xfId="2285"/>
    <cellStyle name="Normal 2 13 100" xfId="5769"/>
    <cellStyle name="Normal 2 13 100 2" xfId="3330"/>
    <cellStyle name="Normal 2 13 100 3" xfId="909"/>
    <cellStyle name="Normal 2 13 101" xfId="5754"/>
    <cellStyle name="Normal 2 13 101 2" xfId="3315"/>
    <cellStyle name="Normal 2 13 101 3" xfId="894"/>
    <cellStyle name="Normal 2 13 102" xfId="5740"/>
    <cellStyle name="Normal 2 13 102 2" xfId="3301"/>
    <cellStyle name="Normal 2 13 102 3" xfId="880"/>
    <cellStyle name="Normal 2 13 103" xfId="5727"/>
    <cellStyle name="Normal 2 13 103 2" xfId="3288"/>
    <cellStyle name="Normal 2 13 103 3" xfId="867"/>
    <cellStyle name="Normal 2 13 104" xfId="5714"/>
    <cellStyle name="Normal 2 13 104 2" xfId="3275"/>
    <cellStyle name="Normal 2 13 104 3" xfId="854"/>
    <cellStyle name="Normal 2 13 105" xfId="5694"/>
    <cellStyle name="Normal 2 13 105 2" xfId="3255"/>
    <cellStyle name="Normal 2 13 105 3" xfId="834"/>
    <cellStyle name="Normal 2 13 106" xfId="5680"/>
    <cellStyle name="Normal 2 13 106 2" xfId="3241"/>
    <cellStyle name="Normal 2 13 106 3" xfId="820"/>
    <cellStyle name="Normal 2 13 107" xfId="5663"/>
    <cellStyle name="Normal 2 13 107 2" xfId="3224"/>
    <cellStyle name="Normal 2 13 107 3" xfId="803"/>
    <cellStyle name="Normal 2 13 108" xfId="5649"/>
    <cellStyle name="Normal 2 13 108 2" xfId="3210"/>
    <cellStyle name="Normal 2 13 108 3" xfId="789"/>
    <cellStyle name="Normal 2 13 109" xfId="5634"/>
    <cellStyle name="Normal 2 13 109 2" xfId="3195"/>
    <cellStyle name="Normal 2 13 109 3" xfId="774"/>
    <cellStyle name="Normal 2 13 11" xfId="7133"/>
    <cellStyle name="Normal 2 13 11 2" xfId="4689"/>
    <cellStyle name="Normal 2 13 11 3" xfId="2265"/>
    <cellStyle name="Normal 2 13 110" xfId="5619"/>
    <cellStyle name="Normal 2 13 110 2" xfId="3180"/>
    <cellStyle name="Normal 2 13 110 3" xfId="759"/>
    <cellStyle name="Normal 2 13 111" xfId="5600"/>
    <cellStyle name="Normal 2 13 111 2" xfId="3161"/>
    <cellStyle name="Normal 2 13 111 3" xfId="740"/>
    <cellStyle name="Normal 2 13 112" xfId="5584"/>
    <cellStyle name="Normal 2 13 112 2" xfId="3145"/>
    <cellStyle name="Normal 2 13 112 3" xfId="724"/>
    <cellStyle name="Normal 2 13 113" xfId="5570"/>
    <cellStyle name="Normal 2 13 113 2" xfId="3131"/>
    <cellStyle name="Normal 2 13 113 3" xfId="710"/>
    <cellStyle name="Normal 2 13 114" xfId="5553"/>
    <cellStyle name="Normal 2 13 114 2" xfId="3114"/>
    <cellStyle name="Normal 2 13 114 3" xfId="693"/>
    <cellStyle name="Normal 2 13 115" xfId="5538"/>
    <cellStyle name="Normal 2 13 115 2" xfId="3099"/>
    <cellStyle name="Normal 2 13 115 3" xfId="678"/>
    <cellStyle name="Normal 2 13 116" xfId="5523"/>
    <cellStyle name="Normal 2 13 116 2" xfId="3084"/>
    <cellStyle name="Normal 2 13 116 3" xfId="663"/>
    <cellStyle name="Normal 2 13 117" xfId="5509"/>
    <cellStyle name="Normal 2 13 117 2" xfId="3070"/>
    <cellStyle name="Normal 2 13 117 3" xfId="649"/>
    <cellStyle name="Normal 2 13 118" xfId="5494"/>
    <cellStyle name="Normal 2 13 118 2" xfId="3055"/>
    <cellStyle name="Normal 2 13 118 3" xfId="634"/>
    <cellStyle name="Normal 2 13 119" xfId="5480"/>
    <cellStyle name="Normal 2 13 119 2" xfId="3041"/>
    <cellStyle name="Normal 2 13 119 3" xfId="620"/>
    <cellStyle name="Normal 2 13 12" xfId="7119"/>
    <cellStyle name="Normal 2 13 12 2" xfId="4675"/>
    <cellStyle name="Normal 2 13 12 3" xfId="2251"/>
    <cellStyle name="Normal 2 13 120" xfId="5464"/>
    <cellStyle name="Normal 2 13 120 2" xfId="3025"/>
    <cellStyle name="Normal 2 13 120 3" xfId="604"/>
    <cellStyle name="Normal 2 13 121" xfId="5451"/>
    <cellStyle name="Normal 2 13 121 2" xfId="3012"/>
    <cellStyle name="Normal 2 13 121 3" xfId="591"/>
    <cellStyle name="Normal 2 13 122" xfId="5438"/>
    <cellStyle name="Normal 2 13 122 2" xfId="2999"/>
    <cellStyle name="Normal 2 13 122 3" xfId="578"/>
    <cellStyle name="Normal 2 13 123" xfId="5420"/>
    <cellStyle name="Normal 2 13 123 2" xfId="2981"/>
    <cellStyle name="Normal 2 13 123 3" xfId="560"/>
    <cellStyle name="Normal 2 13 124" xfId="5403"/>
    <cellStyle name="Normal 2 13 124 2" xfId="2964"/>
    <cellStyle name="Normal 2 13 124 3" xfId="543"/>
    <cellStyle name="Normal 2 13 125" xfId="5389"/>
    <cellStyle name="Normal 2 13 125 2" xfId="2950"/>
    <cellStyle name="Normal 2 13 125 3" xfId="529"/>
    <cellStyle name="Normal 2 13 126" xfId="5376"/>
    <cellStyle name="Normal 2 13 126 2" xfId="2937"/>
    <cellStyle name="Normal 2 13 126 3" xfId="516"/>
    <cellStyle name="Normal 2 13 127" xfId="5363"/>
    <cellStyle name="Normal 2 13 127 2" xfId="2924"/>
    <cellStyle name="Normal 2 13 127 3" xfId="503"/>
    <cellStyle name="Normal 2 13 128" xfId="5342"/>
    <cellStyle name="Normal 2 13 128 2" xfId="2903"/>
    <cellStyle name="Normal 2 13 128 3" xfId="482"/>
    <cellStyle name="Normal 2 13 129" xfId="5327"/>
    <cellStyle name="Normal 2 13 129 2" xfId="2888"/>
    <cellStyle name="Normal 2 13 129 3" xfId="467"/>
    <cellStyle name="Normal 2 13 13" xfId="7105"/>
    <cellStyle name="Normal 2 13 13 2" xfId="4661"/>
    <cellStyle name="Normal 2 13 13 3" xfId="2237"/>
    <cellStyle name="Normal 2 13 130" xfId="5312"/>
    <cellStyle name="Normal 2 13 130 2" xfId="2873"/>
    <cellStyle name="Normal 2 13 130 3" xfId="452"/>
    <cellStyle name="Normal 2 13 131" xfId="5297"/>
    <cellStyle name="Normal 2 13 131 2" xfId="2858"/>
    <cellStyle name="Normal 2 13 131 3" xfId="437"/>
    <cellStyle name="Normal 2 13 132" xfId="5283"/>
    <cellStyle name="Normal 2 13 132 2" xfId="2844"/>
    <cellStyle name="Normal 2 13 132 3" xfId="423"/>
    <cellStyle name="Normal 2 13 133" xfId="5268"/>
    <cellStyle name="Normal 2 13 133 2" xfId="2829"/>
    <cellStyle name="Normal 2 13 133 3" xfId="408"/>
    <cellStyle name="Normal 2 13 134" xfId="5254"/>
    <cellStyle name="Normal 2 13 134 2" xfId="2815"/>
    <cellStyle name="Normal 2 13 134 3" xfId="394"/>
    <cellStyle name="Normal 2 13 135" xfId="5237"/>
    <cellStyle name="Normal 2 13 135 2" xfId="2798"/>
    <cellStyle name="Normal 2 13 135 3" xfId="377"/>
    <cellStyle name="Normal 2 13 136" xfId="5223"/>
    <cellStyle name="Normal 2 13 136 2" xfId="2784"/>
    <cellStyle name="Normal 2 13 136 3" xfId="363"/>
    <cellStyle name="Normal 2 13 137" xfId="5210"/>
    <cellStyle name="Normal 2 13 137 2" xfId="2771"/>
    <cellStyle name="Normal 2 13 137 3" xfId="350"/>
    <cellStyle name="Normal 2 13 138" xfId="5197"/>
    <cellStyle name="Normal 2 13 138 2" xfId="2758"/>
    <cellStyle name="Normal 2 13 138 3" xfId="337"/>
    <cellStyle name="Normal 2 13 139" xfId="5182"/>
    <cellStyle name="Normal 2 13 139 2" xfId="2743"/>
    <cellStyle name="Normal 2 13 139 3" xfId="322"/>
    <cellStyle name="Normal 2 13 14" xfId="7092"/>
    <cellStyle name="Normal 2 13 14 2" xfId="4648"/>
    <cellStyle name="Normal 2 13 14 3" xfId="2224"/>
    <cellStyle name="Normal 2 13 140" xfId="5167"/>
    <cellStyle name="Normal 2 13 140 2" xfId="2728"/>
    <cellStyle name="Normal 2 13 140 3" xfId="307"/>
    <cellStyle name="Normal 2 13 141" xfId="5152"/>
    <cellStyle name="Normal 2 13 141 2" xfId="2713"/>
    <cellStyle name="Normal 2 13 141 3" xfId="292"/>
    <cellStyle name="Normal 2 13 142" xfId="5137"/>
    <cellStyle name="Normal 2 13 142 2" xfId="2698"/>
    <cellStyle name="Normal 2 13 142 3" xfId="277"/>
    <cellStyle name="Normal 2 13 143" xfId="5118"/>
    <cellStyle name="Normal 2 13 143 2" xfId="2679"/>
    <cellStyle name="Normal 2 13 143 3" xfId="258"/>
    <cellStyle name="Normal 2 13 144" xfId="5105"/>
    <cellStyle name="Normal 2 13 144 2" xfId="2666"/>
    <cellStyle name="Normal 2 13 144 3" xfId="245"/>
    <cellStyle name="Normal 2 13 145" xfId="5092"/>
    <cellStyle name="Normal 2 13 145 2" xfId="2653"/>
    <cellStyle name="Normal 2 13 145 3" xfId="232"/>
    <cellStyle name="Normal 2 13 146" xfId="5072"/>
    <cellStyle name="Normal 2 13 146 2" xfId="2633"/>
    <cellStyle name="Normal 2 13 146 3" xfId="212"/>
    <cellStyle name="Normal 2 13 147" xfId="5057"/>
    <cellStyle name="Normal 2 13 147 2" xfId="2618"/>
    <cellStyle name="Normal 2 13 147 3" xfId="197"/>
    <cellStyle name="Normal 2 13 148" xfId="5043"/>
    <cellStyle name="Normal 2 13 148 2" xfId="2604"/>
    <cellStyle name="Normal 2 13 148 3" xfId="183"/>
    <cellStyle name="Normal 2 13 149" xfId="5030"/>
    <cellStyle name="Normal 2 13 149 2" xfId="2591"/>
    <cellStyle name="Normal 2 13 149 3" xfId="170"/>
    <cellStyle name="Normal 2 13 15" xfId="7077"/>
    <cellStyle name="Normal 2 13 15 2" xfId="4633"/>
    <cellStyle name="Normal 2 13 15 3" xfId="2209"/>
    <cellStyle name="Normal 2 13 150" xfId="5017"/>
    <cellStyle name="Normal 2 13 150 2" xfId="2578"/>
    <cellStyle name="Normal 2 13 150 3" xfId="157"/>
    <cellStyle name="Normal 2 13 151" xfId="5002"/>
    <cellStyle name="Normal 2 13 151 2" xfId="2563"/>
    <cellStyle name="Normal 2 13 151 3" xfId="142"/>
    <cellStyle name="Normal 2 13 152" xfId="4987"/>
    <cellStyle name="Normal 2 13 152 2" xfId="2548"/>
    <cellStyle name="Normal 2 13 152 3" xfId="127"/>
    <cellStyle name="Normal 2 13 153" xfId="4970"/>
    <cellStyle name="Normal 2 13 153 2" xfId="2531"/>
    <cellStyle name="Normal 2 13 153 3" xfId="110"/>
    <cellStyle name="Normal 2 13 154" xfId="4957"/>
    <cellStyle name="Normal 2 13 154 2" xfId="2518"/>
    <cellStyle name="Normal 2 13 154 3" xfId="97"/>
    <cellStyle name="Normal 2 13 155" xfId="4942"/>
    <cellStyle name="Normal 2 13 155 2" xfId="2503"/>
    <cellStyle name="Normal 2 13 155 3" xfId="82"/>
    <cellStyle name="Normal 2 13 156" xfId="4927"/>
    <cellStyle name="Normal 2 13 156 2" xfId="2488"/>
    <cellStyle name="Normal 2 13 156 3" xfId="67"/>
    <cellStyle name="Normal 2 13 157" xfId="4912"/>
    <cellStyle name="Normal 2 13 157 2" xfId="2473"/>
    <cellStyle name="Normal 2 13 157 3" xfId="52"/>
    <cellStyle name="Normal 2 13 158" xfId="4897"/>
    <cellStyle name="Normal 2 13 158 2" xfId="2458"/>
    <cellStyle name="Normal 2 13 158 3" xfId="37"/>
    <cellStyle name="Normal 2 13 159" xfId="4882"/>
    <cellStyle name="Normal 2 13 159 2" xfId="2443"/>
    <cellStyle name="Normal 2 13 159 3" xfId="22"/>
    <cellStyle name="Normal 2 13 16" xfId="7060"/>
    <cellStyle name="Normal 2 13 16 2" xfId="4618"/>
    <cellStyle name="Normal 2 13 16 3" xfId="2194"/>
    <cellStyle name="Normal 2 13 160" xfId="4867"/>
    <cellStyle name="Normal 2 13 160 2" xfId="2428"/>
    <cellStyle name="Normal 2 13 160 3" xfId="7"/>
    <cellStyle name="Normal 2 13 161" xfId="4846"/>
    <cellStyle name="Normal 2 13 162" xfId="2422"/>
    <cellStyle name="Normal 2 13 17" xfId="7045"/>
    <cellStyle name="Normal 2 13 17 2" xfId="4603"/>
    <cellStyle name="Normal 2 13 17 3" xfId="2179"/>
    <cellStyle name="Normal 2 13 18" xfId="7030"/>
    <cellStyle name="Normal 2 13 18 2" xfId="4588"/>
    <cellStyle name="Normal 2 13 18 3" xfId="2164"/>
    <cellStyle name="Normal 2 13 19" xfId="7015"/>
    <cellStyle name="Normal 2 13 19 2" xfId="4573"/>
    <cellStyle name="Normal 2 13 19 3" xfId="2149"/>
    <cellStyle name="Normal 2 13 2" xfId="7275"/>
    <cellStyle name="Normal 2 13 2 2" xfId="4831"/>
    <cellStyle name="Normal 2 13 2 3" xfId="2407"/>
    <cellStyle name="Normal 2 13 20" xfId="6996"/>
    <cellStyle name="Normal 2 13 20 2" xfId="4554"/>
    <cellStyle name="Normal 2 13 20 3" xfId="2130"/>
    <cellStyle name="Normal 2 13 21" xfId="6982"/>
    <cellStyle name="Normal 2 13 21 2" xfId="4540"/>
    <cellStyle name="Normal 2 13 21 3" xfId="2116"/>
    <cellStyle name="Normal 2 13 22" xfId="6964"/>
    <cellStyle name="Normal 2 13 22 2" xfId="4522"/>
    <cellStyle name="Normal 2 13 22 3" xfId="2098"/>
    <cellStyle name="Normal 2 13 23" xfId="6951"/>
    <cellStyle name="Normal 2 13 23 2" xfId="4509"/>
    <cellStyle name="Normal 2 13 23 3" xfId="2085"/>
    <cellStyle name="Normal 2 13 24" xfId="6936"/>
    <cellStyle name="Normal 2 13 24 2" xfId="4494"/>
    <cellStyle name="Normal 2 13 24 3" xfId="2070"/>
    <cellStyle name="Normal 2 13 25" xfId="6915"/>
    <cellStyle name="Normal 2 13 25 2" xfId="4474"/>
    <cellStyle name="Normal 2 13 25 3" xfId="2050"/>
    <cellStyle name="Normal 2 13 26" xfId="6900"/>
    <cellStyle name="Normal 2 13 26 2" xfId="4459"/>
    <cellStyle name="Normal 2 13 26 3" xfId="2035"/>
    <cellStyle name="Normal 2 13 27" xfId="6885"/>
    <cellStyle name="Normal 2 13 27 2" xfId="4444"/>
    <cellStyle name="Normal 2 13 27 3" xfId="2020"/>
    <cellStyle name="Normal 2 13 28" xfId="6870"/>
    <cellStyle name="Normal 2 13 28 2" xfId="4429"/>
    <cellStyle name="Normal 2 13 28 3" xfId="2005"/>
    <cellStyle name="Normal 2 13 29" xfId="6855"/>
    <cellStyle name="Normal 2 13 29 2" xfId="4414"/>
    <cellStyle name="Normal 2 13 29 3" xfId="1990"/>
    <cellStyle name="Normal 2 13 3" xfId="7260"/>
    <cellStyle name="Normal 2 13 3 2" xfId="4816"/>
    <cellStyle name="Normal 2 13 3 3" xfId="2392"/>
    <cellStyle name="Normal 2 13 30" xfId="6841"/>
    <cellStyle name="Normal 2 13 30 2" xfId="4400"/>
    <cellStyle name="Normal 2 13 30 3" xfId="1976"/>
    <cellStyle name="Normal 2 13 31" xfId="6827"/>
    <cellStyle name="Normal 2 13 31 2" xfId="4386"/>
    <cellStyle name="Normal 2 13 31 3" xfId="1962"/>
    <cellStyle name="Normal 2 13 32" xfId="6813"/>
    <cellStyle name="Normal 2 13 32 2" xfId="4373"/>
    <cellStyle name="Normal 2 13 32 3" xfId="1949"/>
    <cellStyle name="Normal 2 13 33" xfId="6789"/>
    <cellStyle name="Normal 2 13 33 2" xfId="4350"/>
    <cellStyle name="Normal 2 13 33 3" xfId="1927"/>
    <cellStyle name="Normal 2 13 34" xfId="6775"/>
    <cellStyle name="Normal 2 13 34 2" xfId="4336"/>
    <cellStyle name="Normal 2 13 34 3" xfId="1913"/>
    <cellStyle name="Normal 2 13 35" xfId="6760"/>
    <cellStyle name="Normal 2 13 35 2" xfId="4321"/>
    <cellStyle name="Normal 2 13 35 3" xfId="1898"/>
    <cellStyle name="Normal 2 13 36" xfId="6747"/>
    <cellStyle name="Normal 2 13 36 2" xfId="4308"/>
    <cellStyle name="Normal 2 13 36 3" xfId="1885"/>
    <cellStyle name="Normal 2 13 37" xfId="6724"/>
    <cellStyle name="Normal 2 13 37 2" xfId="4285"/>
    <cellStyle name="Normal 2 13 37 3" xfId="1862"/>
    <cellStyle name="Normal 2 13 38" xfId="6710"/>
    <cellStyle name="Normal 2 13 38 2" xfId="4271"/>
    <cellStyle name="Normal 2 13 38 3" xfId="1848"/>
    <cellStyle name="Normal 2 13 39" xfId="6696"/>
    <cellStyle name="Normal 2 13 39 2" xfId="4257"/>
    <cellStyle name="Normal 2 13 39 3" xfId="1834"/>
    <cellStyle name="Normal 2 13 4" xfId="7244"/>
    <cellStyle name="Normal 2 13 4 2" xfId="4800"/>
    <cellStyle name="Normal 2 13 4 3" xfId="2376"/>
    <cellStyle name="Normal 2 13 40" xfId="6683"/>
    <cellStyle name="Normal 2 13 40 2" xfId="4244"/>
    <cellStyle name="Normal 2 13 40 3" xfId="1821"/>
    <cellStyle name="Normal 2 13 41" xfId="6666"/>
    <cellStyle name="Normal 2 13 41 2" xfId="4227"/>
    <cellStyle name="Normal 2 13 41 3" xfId="1804"/>
    <cellStyle name="Normal 2 13 42" xfId="6651"/>
    <cellStyle name="Normal 2 13 42 2" xfId="4212"/>
    <cellStyle name="Normal 2 13 42 3" xfId="1789"/>
    <cellStyle name="Normal 2 13 43" xfId="6636"/>
    <cellStyle name="Normal 2 13 43 2" xfId="4197"/>
    <cellStyle name="Normal 2 13 43 3" xfId="1774"/>
    <cellStyle name="Normal 2 13 44" xfId="6621"/>
    <cellStyle name="Normal 2 13 44 2" xfId="4182"/>
    <cellStyle name="Normal 2 13 44 3" xfId="1759"/>
    <cellStyle name="Normal 2 13 45" xfId="6606"/>
    <cellStyle name="Normal 2 13 45 2" xfId="4167"/>
    <cellStyle name="Normal 2 13 45 3" xfId="1744"/>
    <cellStyle name="Normal 2 13 46" xfId="6591"/>
    <cellStyle name="Normal 2 13 46 2" xfId="4152"/>
    <cellStyle name="Normal 2 13 46 3" xfId="1729"/>
    <cellStyle name="Normal 2 13 47" xfId="6576"/>
    <cellStyle name="Normal 2 13 47 2" xfId="4137"/>
    <cellStyle name="Normal 2 13 47 3" xfId="1714"/>
    <cellStyle name="Normal 2 13 48" xfId="6561"/>
    <cellStyle name="Normal 2 13 48 2" xfId="4122"/>
    <cellStyle name="Normal 2 13 48 3" xfId="1699"/>
    <cellStyle name="Normal 2 13 49" xfId="6546"/>
    <cellStyle name="Normal 2 13 49 2" xfId="4107"/>
    <cellStyle name="Normal 2 13 49 3" xfId="1684"/>
    <cellStyle name="Normal 2 13 5" xfId="7229"/>
    <cellStyle name="Normal 2 13 5 2" xfId="4785"/>
    <cellStyle name="Normal 2 13 5 3" xfId="2361"/>
    <cellStyle name="Normal 2 13 50" xfId="6531"/>
    <cellStyle name="Normal 2 13 50 2" xfId="4092"/>
    <cellStyle name="Normal 2 13 50 3" xfId="1669"/>
    <cellStyle name="Normal 2 13 51" xfId="6516"/>
    <cellStyle name="Normal 2 13 51 2" xfId="4077"/>
    <cellStyle name="Normal 2 13 51 3" xfId="1654"/>
    <cellStyle name="Normal 2 13 52" xfId="6499"/>
    <cellStyle name="Normal 2 13 52 2" xfId="4059"/>
    <cellStyle name="Normal 2 13 52 3" xfId="1637"/>
    <cellStyle name="Normal 2 13 53" xfId="6486"/>
    <cellStyle name="Normal 2 13 53 2" xfId="4046"/>
    <cellStyle name="Normal 2 13 53 3" xfId="1624"/>
    <cellStyle name="Normal 2 13 54" xfId="6465"/>
    <cellStyle name="Normal 2 13 54 2" xfId="4025"/>
    <cellStyle name="Normal 2 13 54 3" xfId="1603"/>
    <cellStyle name="Normal 2 13 55" xfId="6450"/>
    <cellStyle name="Normal 2 13 55 2" xfId="4010"/>
    <cellStyle name="Normal 2 13 55 3" xfId="1588"/>
    <cellStyle name="Normal 2 13 56" xfId="6435"/>
    <cellStyle name="Normal 2 13 56 2" xfId="3995"/>
    <cellStyle name="Normal 2 13 56 3" xfId="1573"/>
    <cellStyle name="Normal 2 13 57" xfId="6420"/>
    <cellStyle name="Normal 2 13 57 2" xfId="3980"/>
    <cellStyle name="Normal 2 13 57 3" xfId="1558"/>
    <cellStyle name="Normal 2 13 58" xfId="6406"/>
    <cellStyle name="Normal 2 13 58 2" xfId="3966"/>
    <cellStyle name="Normal 2 13 58 3" xfId="1544"/>
    <cellStyle name="Normal 2 13 59" xfId="6393"/>
    <cellStyle name="Normal 2 13 59 2" xfId="3953"/>
    <cellStyle name="Normal 2 13 59 3" xfId="1531"/>
    <cellStyle name="Normal 2 13 6" xfId="7214"/>
    <cellStyle name="Normal 2 13 6 2" xfId="4770"/>
    <cellStyle name="Normal 2 13 6 3" xfId="2346"/>
    <cellStyle name="Normal 2 13 60" xfId="6376"/>
    <cellStyle name="Normal 2 13 60 2" xfId="3936"/>
    <cellStyle name="Normal 2 13 60 3" xfId="1514"/>
    <cellStyle name="Normal 2 13 61" xfId="6361"/>
    <cellStyle name="Normal 2 13 61 2" xfId="3921"/>
    <cellStyle name="Normal 2 13 61 3" xfId="1499"/>
    <cellStyle name="Normal 2 13 62" xfId="6346"/>
    <cellStyle name="Normal 2 13 62 2" xfId="3906"/>
    <cellStyle name="Normal 2 13 62 3" xfId="1484"/>
    <cellStyle name="Normal 2 13 63" xfId="6331"/>
    <cellStyle name="Normal 2 13 63 2" xfId="3891"/>
    <cellStyle name="Normal 2 13 63 3" xfId="1469"/>
    <cellStyle name="Normal 2 13 64" xfId="6316"/>
    <cellStyle name="Normal 2 13 64 2" xfId="3876"/>
    <cellStyle name="Normal 2 13 64 3" xfId="1454"/>
    <cellStyle name="Normal 2 13 65" xfId="6301"/>
    <cellStyle name="Normal 2 13 65 2" xfId="3861"/>
    <cellStyle name="Normal 2 13 65 3" xfId="1439"/>
    <cellStyle name="Normal 2 13 66" xfId="6286"/>
    <cellStyle name="Normal 2 13 66 2" xfId="3846"/>
    <cellStyle name="Normal 2 13 66 3" xfId="1424"/>
    <cellStyle name="Normal 2 13 67" xfId="6271"/>
    <cellStyle name="Normal 2 13 67 2" xfId="3831"/>
    <cellStyle name="Normal 2 13 67 3" xfId="1409"/>
    <cellStyle name="Normal 2 13 68" xfId="6257"/>
    <cellStyle name="Normal 2 13 68 2" xfId="3817"/>
    <cellStyle name="Normal 2 13 68 3" xfId="1395"/>
    <cellStyle name="Normal 2 13 69" xfId="6244"/>
    <cellStyle name="Normal 2 13 69 2" xfId="3804"/>
    <cellStyle name="Normal 2 13 69 3" xfId="1382"/>
    <cellStyle name="Normal 2 13 7" xfId="7195"/>
    <cellStyle name="Normal 2 13 7 2" xfId="4751"/>
    <cellStyle name="Normal 2 13 7 3" xfId="2327"/>
    <cellStyle name="Normal 2 13 70" xfId="6231"/>
    <cellStyle name="Normal 2 13 70 2" xfId="3791"/>
    <cellStyle name="Normal 2 13 70 3" xfId="1369"/>
    <cellStyle name="Normal 2 13 71" xfId="6211"/>
    <cellStyle name="Normal 2 13 71 2" xfId="3771"/>
    <cellStyle name="Normal 2 13 71 3" xfId="1349"/>
    <cellStyle name="Normal 2 13 72" xfId="6194"/>
    <cellStyle name="Normal 2 13 72 2" xfId="3754"/>
    <cellStyle name="Normal 2 13 72 3" xfId="1332"/>
    <cellStyle name="Normal 2 13 73" xfId="6180"/>
    <cellStyle name="Normal 2 13 73 2" xfId="3740"/>
    <cellStyle name="Normal 2 13 73 3" xfId="1318"/>
    <cellStyle name="Normal 2 13 74" xfId="6166"/>
    <cellStyle name="Normal 2 13 74 2" xfId="3726"/>
    <cellStyle name="Normal 2 13 74 3" xfId="1304"/>
    <cellStyle name="Normal 2 13 75" xfId="6151"/>
    <cellStyle name="Normal 2 13 75 2" xfId="3711"/>
    <cellStyle name="Normal 2 13 75 3" xfId="1289"/>
    <cellStyle name="Normal 2 13 76" xfId="6138"/>
    <cellStyle name="Normal 2 13 76 2" xfId="3698"/>
    <cellStyle name="Normal 2 13 76 3" xfId="1276"/>
    <cellStyle name="Normal 2 13 77" xfId="6125"/>
    <cellStyle name="Normal 2 13 77 2" xfId="3685"/>
    <cellStyle name="Normal 2 13 77 3" xfId="1263"/>
    <cellStyle name="Normal 2 13 78" xfId="6110"/>
    <cellStyle name="Normal 2 13 78 2" xfId="3670"/>
    <cellStyle name="Normal 2 13 78 3" xfId="1248"/>
    <cellStyle name="Normal 2 13 79" xfId="6090"/>
    <cellStyle name="Normal 2 13 79 2" xfId="3650"/>
    <cellStyle name="Normal 2 13 79 3" xfId="1228"/>
    <cellStyle name="Normal 2 13 8" xfId="7181"/>
    <cellStyle name="Normal 2 13 8 2" xfId="4737"/>
    <cellStyle name="Normal 2 13 8 3" xfId="2313"/>
    <cellStyle name="Normal 2 13 80" xfId="6075"/>
    <cellStyle name="Normal 2 13 80 2" xfId="3635"/>
    <cellStyle name="Normal 2 13 80 3" xfId="1213"/>
    <cellStyle name="Normal 2 13 81" xfId="6060"/>
    <cellStyle name="Normal 2 13 81 2" xfId="3620"/>
    <cellStyle name="Normal 2 13 81 3" xfId="1198"/>
    <cellStyle name="Normal 2 13 82" xfId="6045"/>
    <cellStyle name="Normal 2 13 82 2" xfId="3605"/>
    <cellStyle name="Normal 2 13 82 3" xfId="1183"/>
    <cellStyle name="Normal 2 13 83" xfId="6030"/>
    <cellStyle name="Normal 2 13 83 2" xfId="3590"/>
    <cellStyle name="Normal 2 13 83 3" xfId="1168"/>
    <cellStyle name="Normal 2 13 84" xfId="6015"/>
    <cellStyle name="Normal 2 13 84 2" xfId="3575"/>
    <cellStyle name="Normal 2 13 84 3" xfId="1153"/>
    <cellStyle name="Normal 2 13 85" xfId="6000"/>
    <cellStyle name="Normal 2 13 85 2" xfId="3560"/>
    <cellStyle name="Normal 2 13 85 3" xfId="1138"/>
    <cellStyle name="Normal 2 13 86" xfId="5986"/>
    <cellStyle name="Normal 2 13 86 2" xfId="3546"/>
    <cellStyle name="Normal 2 13 86 3" xfId="1124"/>
    <cellStyle name="Normal 2 13 87" xfId="5972"/>
    <cellStyle name="Normal 2 13 87 2" xfId="3532"/>
    <cellStyle name="Normal 2 13 87 3" xfId="1110"/>
    <cellStyle name="Normal 2 13 88" xfId="5959"/>
    <cellStyle name="Normal 2 13 88 2" xfId="3519"/>
    <cellStyle name="Normal 2 13 88 3" xfId="1097"/>
    <cellStyle name="Normal 2 13 89" xfId="5939"/>
    <cellStyle name="Normal 2 13 89 2" xfId="3499"/>
    <cellStyle name="Normal 2 13 89 3" xfId="1077"/>
    <cellStyle name="Normal 2 13 9" xfId="7168"/>
    <cellStyle name="Normal 2 13 9 2" xfId="4724"/>
    <cellStyle name="Normal 2 13 9 3" xfId="2300"/>
    <cellStyle name="Normal 2 13 90" xfId="5926"/>
    <cellStyle name="Normal 2 13 90 2" xfId="3486"/>
    <cellStyle name="Normal 2 13 90 3" xfId="1064"/>
    <cellStyle name="Normal 2 13 91" xfId="5904"/>
    <cellStyle name="Normal 2 13 91 2" xfId="3465"/>
    <cellStyle name="Normal 2 13 91 3" xfId="1044"/>
    <cellStyle name="Normal 2 13 92" xfId="5889"/>
    <cellStyle name="Normal 2 13 92 2" xfId="3450"/>
    <cellStyle name="Normal 2 13 92 3" xfId="1029"/>
    <cellStyle name="Normal 2 13 93" xfId="5875"/>
    <cellStyle name="Normal 2 13 93 2" xfId="3436"/>
    <cellStyle name="Normal 2 13 93 3" xfId="1015"/>
    <cellStyle name="Normal 2 13 94" xfId="5862"/>
    <cellStyle name="Normal 2 13 94 2" xfId="3423"/>
    <cellStyle name="Normal 2 13 94 3" xfId="1002"/>
    <cellStyle name="Normal 2 13 95" xfId="5849"/>
    <cellStyle name="Normal 2 13 95 2" xfId="3410"/>
    <cellStyle name="Normal 2 13 95 3" xfId="989"/>
    <cellStyle name="Normal 2 13 96" xfId="5829"/>
    <cellStyle name="Normal 2 13 96 2" xfId="3390"/>
    <cellStyle name="Normal 2 13 96 3" xfId="969"/>
    <cellStyle name="Normal 2 13 97" xfId="5814"/>
    <cellStyle name="Normal 2 13 97 2" xfId="3375"/>
    <cellStyle name="Normal 2 13 97 3" xfId="954"/>
    <cellStyle name="Normal 2 13 98" xfId="5799"/>
    <cellStyle name="Normal 2 13 98 2" xfId="3360"/>
    <cellStyle name="Normal 2 13 98 3" xfId="939"/>
    <cellStyle name="Normal 2 13 99" xfId="5784"/>
    <cellStyle name="Normal 2 13 99 2" xfId="3345"/>
    <cellStyle name="Normal 2 13 99 3" xfId="924"/>
    <cellStyle name="Normal 2 130" xfId="5913"/>
    <cellStyle name="Normal 2 130 2" xfId="3474"/>
    <cellStyle name="Normal 2 130 3" xfId="1053"/>
    <cellStyle name="Normal 2 131" xfId="5898"/>
    <cellStyle name="Normal 2 131 2" xfId="3459"/>
    <cellStyle name="Normal 2 131 3" xfId="1038"/>
    <cellStyle name="Normal 2 132" xfId="5884"/>
    <cellStyle name="Normal 2 132 2" xfId="3445"/>
    <cellStyle name="Normal 2 132 3" xfId="1024"/>
    <cellStyle name="Normal 2 133" xfId="5843"/>
    <cellStyle name="Normal 2 133 2" xfId="3404"/>
    <cellStyle name="Normal 2 133 3" xfId="983"/>
    <cellStyle name="Normal 2 134" xfId="5846"/>
    <cellStyle name="Normal 2 134 2" xfId="3407"/>
    <cellStyle name="Normal 2 134 3" xfId="986"/>
    <cellStyle name="Normal 2 135" xfId="5838"/>
    <cellStyle name="Normal 2 135 2" xfId="3399"/>
    <cellStyle name="Normal 2 135 3" xfId="978"/>
    <cellStyle name="Normal 2 136" xfId="5823"/>
    <cellStyle name="Normal 2 136 2" xfId="3384"/>
    <cellStyle name="Normal 2 136 3" xfId="963"/>
    <cellStyle name="Normal 2 137" xfId="5808"/>
    <cellStyle name="Normal 2 137 2" xfId="3369"/>
    <cellStyle name="Normal 2 137 3" xfId="948"/>
    <cellStyle name="Normal 2 138" xfId="5793"/>
    <cellStyle name="Normal 2 138 2" xfId="3354"/>
    <cellStyle name="Normal 2 138 3" xfId="933"/>
    <cellStyle name="Normal 2 139" xfId="5778"/>
    <cellStyle name="Normal 2 139 2" xfId="3339"/>
    <cellStyle name="Normal 2 139 3" xfId="918"/>
    <cellStyle name="Normal 2 14" xfId="7289"/>
    <cellStyle name="Normal 2 14 10" xfId="7152"/>
    <cellStyle name="Normal 2 14 10 2" xfId="4708"/>
    <cellStyle name="Normal 2 14 10 3" xfId="2284"/>
    <cellStyle name="Normal 2 14 100" xfId="5768"/>
    <cellStyle name="Normal 2 14 100 2" xfId="3329"/>
    <cellStyle name="Normal 2 14 100 3" xfId="908"/>
    <cellStyle name="Normal 2 14 101" xfId="5753"/>
    <cellStyle name="Normal 2 14 101 2" xfId="3314"/>
    <cellStyle name="Normal 2 14 101 3" xfId="893"/>
    <cellStyle name="Normal 2 14 102" xfId="5739"/>
    <cellStyle name="Normal 2 14 102 2" xfId="3300"/>
    <cellStyle name="Normal 2 14 102 3" xfId="879"/>
    <cellStyle name="Normal 2 14 103" xfId="5726"/>
    <cellStyle name="Normal 2 14 103 2" xfId="3287"/>
    <cellStyle name="Normal 2 14 103 3" xfId="866"/>
    <cellStyle name="Normal 2 14 104" xfId="5713"/>
    <cellStyle name="Normal 2 14 104 2" xfId="3274"/>
    <cellStyle name="Normal 2 14 104 3" xfId="853"/>
    <cellStyle name="Normal 2 14 105" xfId="5693"/>
    <cellStyle name="Normal 2 14 105 2" xfId="3254"/>
    <cellStyle name="Normal 2 14 105 3" xfId="833"/>
    <cellStyle name="Normal 2 14 106" xfId="5679"/>
    <cellStyle name="Normal 2 14 106 2" xfId="3240"/>
    <cellStyle name="Normal 2 14 106 3" xfId="819"/>
    <cellStyle name="Normal 2 14 107" xfId="5662"/>
    <cellStyle name="Normal 2 14 107 2" xfId="3223"/>
    <cellStyle name="Normal 2 14 107 3" xfId="802"/>
    <cellStyle name="Normal 2 14 108" xfId="5648"/>
    <cellStyle name="Normal 2 14 108 2" xfId="3209"/>
    <cellStyle name="Normal 2 14 108 3" xfId="788"/>
    <cellStyle name="Normal 2 14 109" xfId="5633"/>
    <cellStyle name="Normal 2 14 109 2" xfId="3194"/>
    <cellStyle name="Normal 2 14 109 3" xfId="773"/>
    <cellStyle name="Normal 2 14 11" xfId="7132"/>
    <cellStyle name="Normal 2 14 11 2" xfId="4688"/>
    <cellStyle name="Normal 2 14 11 3" xfId="2264"/>
    <cellStyle name="Normal 2 14 110" xfId="5618"/>
    <cellStyle name="Normal 2 14 110 2" xfId="3179"/>
    <cellStyle name="Normal 2 14 110 3" xfId="758"/>
    <cellStyle name="Normal 2 14 111" xfId="5599"/>
    <cellStyle name="Normal 2 14 111 2" xfId="3160"/>
    <cellStyle name="Normal 2 14 111 3" xfId="739"/>
    <cellStyle name="Normal 2 14 112" xfId="5583"/>
    <cellStyle name="Normal 2 14 112 2" xfId="3144"/>
    <cellStyle name="Normal 2 14 112 3" xfId="723"/>
    <cellStyle name="Normal 2 14 113" xfId="5569"/>
    <cellStyle name="Normal 2 14 113 2" xfId="3130"/>
    <cellStyle name="Normal 2 14 113 3" xfId="709"/>
    <cellStyle name="Normal 2 14 114" xfId="5552"/>
    <cellStyle name="Normal 2 14 114 2" xfId="3113"/>
    <cellStyle name="Normal 2 14 114 3" xfId="692"/>
    <cellStyle name="Normal 2 14 115" xfId="5537"/>
    <cellStyle name="Normal 2 14 115 2" xfId="3098"/>
    <cellStyle name="Normal 2 14 115 3" xfId="677"/>
    <cellStyle name="Normal 2 14 116" xfId="5522"/>
    <cellStyle name="Normal 2 14 116 2" xfId="3083"/>
    <cellStyle name="Normal 2 14 116 3" xfId="662"/>
    <cellStyle name="Normal 2 14 117" xfId="5508"/>
    <cellStyle name="Normal 2 14 117 2" xfId="3069"/>
    <cellStyle name="Normal 2 14 117 3" xfId="648"/>
    <cellStyle name="Normal 2 14 118" xfId="5493"/>
    <cellStyle name="Normal 2 14 118 2" xfId="3054"/>
    <cellStyle name="Normal 2 14 118 3" xfId="633"/>
    <cellStyle name="Normal 2 14 119" xfId="5479"/>
    <cellStyle name="Normal 2 14 119 2" xfId="3040"/>
    <cellStyle name="Normal 2 14 119 3" xfId="619"/>
    <cellStyle name="Normal 2 14 12" xfId="7118"/>
    <cellStyle name="Normal 2 14 12 2" xfId="4674"/>
    <cellStyle name="Normal 2 14 12 3" xfId="2250"/>
    <cellStyle name="Normal 2 14 120" xfId="5463"/>
    <cellStyle name="Normal 2 14 120 2" xfId="3024"/>
    <cellStyle name="Normal 2 14 120 3" xfId="603"/>
    <cellStyle name="Normal 2 14 121" xfId="5450"/>
    <cellStyle name="Normal 2 14 121 2" xfId="3011"/>
    <cellStyle name="Normal 2 14 121 3" xfId="590"/>
    <cellStyle name="Normal 2 14 122" xfId="5437"/>
    <cellStyle name="Normal 2 14 122 2" xfId="2998"/>
    <cellStyle name="Normal 2 14 122 3" xfId="577"/>
    <cellStyle name="Normal 2 14 123" xfId="5419"/>
    <cellStyle name="Normal 2 14 123 2" xfId="2980"/>
    <cellStyle name="Normal 2 14 123 3" xfId="559"/>
    <cellStyle name="Normal 2 14 124" xfId="5402"/>
    <cellStyle name="Normal 2 14 124 2" xfId="2963"/>
    <cellStyle name="Normal 2 14 124 3" xfId="542"/>
    <cellStyle name="Normal 2 14 125" xfId="5388"/>
    <cellStyle name="Normal 2 14 125 2" xfId="2949"/>
    <cellStyle name="Normal 2 14 125 3" xfId="528"/>
    <cellStyle name="Normal 2 14 126" xfId="5375"/>
    <cellStyle name="Normal 2 14 126 2" xfId="2936"/>
    <cellStyle name="Normal 2 14 126 3" xfId="515"/>
    <cellStyle name="Normal 2 14 127" xfId="5362"/>
    <cellStyle name="Normal 2 14 127 2" xfId="2923"/>
    <cellStyle name="Normal 2 14 127 3" xfId="502"/>
    <cellStyle name="Normal 2 14 128" xfId="5341"/>
    <cellStyle name="Normal 2 14 128 2" xfId="2902"/>
    <cellStyle name="Normal 2 14 128 3" xfId="481"/>
    <cellStyle name="Normal 2 14 129" xfId="5326"/>
    <cellStyle name="Normal 2 14 129 2" xfId="2887"/>
    <cellStyle name="Normal 2 14 129 3" xfId="466"/>
    <cellStyle name="Normal 2 14 13" xfId="7104"/>
    <cellStyle name="Normal 2 14 13 2" xfId="4660"/>
    <cellStyle name="Normal 2 14 13 3" xfId="2236"/>
    <cellStyle name="Normal 2 14 130" xfId="5311"/>
    <cellStyle name="Normal 2 14 130 2" xfId="2872"/>
    <cellStyle name="Normal 2 14 130 3" xfId="451"/>
    <cellStyle name="Normal 2 14 131" xfId="5296"/>
    <cellStyle name="Normal 2 14 131 2" xfId="2857"/>
    <cellStyle name="Normal 2 14 131 3" xfId="436"/>
    <cellStyle name="Normal 2 14 132" xfId="5282"/>
    <cellStyle name="Normal 2 14 132 2" xfId="2843"/>
    <cellStyle name="Normal 2 14 132 3" xfId="422"/>
    <cellStyle name="Normal 2 14 133" xfId="5267"/>
    <cellStyle name="Normal 2 14 133 2" xfId="2828"/>
    <cellStyle name="Normal 2 14 133 3" xfId="407"/>
    <cellStyle name="Normal 2 14 134" xfId="5253"/>
    <cellStyle name="Normal 2 14 134 2" xfId="2814"/>
    <cellStyle name="Normal 2 14 134 3" xfId="393"/>
    <cellStyle name="Normal 2 14 135" xfId="5236"/>
    <cellStyle name="Normal 2 14 135 2" xfId="2797"/>
    <cellStyle name="Normal 2 14 135 3" xfId="376"/>
    <cellStyle name="Normal 2 14 136" xfId="5222"/>
    <cellStyle name="Normal 2 14 136 2" xfId="2783"/>
    <cellStyle name="Normal 2 14 136 3" xfId="362"/>
    <cellStyle name="Normal 2 14 137" xfId="5209"/>
    <cellStyle name="Normal 2 14 137 2" xfId="2770"/>
    <cellStyle name="Normal 2 14 137 3" xfId="349"/>
    <cellStyle name="Normal 2 14 138" xfId="5196"/>
    <cellStyle name="Normal 2 14 138 2" xfId="2757"/>
    <cellStyle name="Normal 2 14 138 3" xfId="336"/>
    <cellStyle name="Normal 2 14 139" xfId="5181"/>
    <cellStyle name="Normal 2 14 139 2" xfId="2742"/>
    <cellStyle name="Normal 2 14 139 3" xfId="321"/>
    <cellStyle name="Normal 2 14 14" xfId="7091"/>
    <cellStyle name="Normal 2 14 14 2" xfId="4647"/>
    <cellStyle name="Normal 2 14 14 3" xfId="2223"/>
    <cellStyle name="Normal 2 14 140" xfId="5166"/>
    <cellStyle name="Normal 2 14 140 2" xfId="2727"/>
    <cellStyle name="Normal 2 14 140 3" xfId="306"/>
    <cellStyle name="Normal 2 14 141" xfId="5151"/>
    <cellStyle name="Normal 2 14 141 2" xfId="2712"/>
    <cellStyle name="Normal 2 14 141 3" xfId="291"/>
    <cellStyle name="Normal 2 14 142" xfId="5136"/>
    <cellStyle name="Normal 2 14 142 2" xfId="2697"/>
    <cellStyle name="Normal 2 14 142 3" xfId="276"/>
    <cellStyle name="Normal 2 14 143" xfId="5117"/>
    <cellStyle name="Normal 2 14 143 2" xfId="2678"/>
    <cellStyle name="Normal 2 14 143 3" xfId="257"/>
    <cellStyle name="Normal 2 14 144" xfId="5104"/>
    <cellStyle name="Normal 2 14 144 2" xfId="2665"/>
    <cellStyle name="Normal 2 14 144 3" xfId="244"/>
    <cellStyle name="Normal 2 14 145" xfId="5091"/>
    <cellStyle name="Normal 2 14 145 2" xfId="2652"/>
    <cellStyle name="Normal 2 14 145 3" xfId="231"/>
    <cellStyle name="Normal 2 14 146" xfId="5071"/>
    <cellStyle name="Normal 2 14 146 2" xfId="2632"/>
    <cellStyle name="Normal 2 14 146 3" xfId="211"/>
    <cellStyle name="Normal 2 14 147" xfId="5056"/>
    <cellStyle name="Normal 2 14 147 2" xfId="2617"/>
    <cellStyle name="Normal 2 14 147 3" xfId="196"/>
    <cellStyle name="Normal 2 14 148" xfId="5042"/>
    <cellStyle name="Normal 2 14 148 2" xfId="2603"/>
    <cellStyle name="Normal 2 14 148 3" xfId="182"/>
    <cellStyle name="Normal 2 14 149" xfId="5029"/>
    <cellStyle name="Normal 2 14 149 2" xfId="2590"/>
    <cellStyle name="Normal 2 14 149 3" xfId="169"/>
    <cellStyle name="Normal 2 14 15" xfId="7076"/>
    <cellStyle name="Normal 2 14 15 2" xfId="4632"/>
    <cellStyle name="Normal 2 14 15 3" xfId="2208"/>
    <cellStyle name="Normal 2 14 150" xfId="5016"/>
    <cellStyle name="Normal 2 14 150 2" xfId="2577"/>
    <cellStyle name="Normal 2 14 150 3" xfId="156"/>
    <cellStyle name="Normal 2 14 151" xfId="5001"/>
    <cellStyle name="Normal 2 14 151 2" xfId="2562"/>
    <cellStyle name="Normal 2 14 151 3" xfId="141"/>
    <cellStyle name="Normal 2 14 152" xfId="4986"/>
    <cellStyle name="Normal 2 14 152 2" xfId="2547"/>
    <cellStyle name="Normal 2 14 152 3" xfId="126"/>
    <cellStyle name="Normal 2 14 153" xfId="4969"/>
    <cellStyle name="Normal 2 14 153 2" xfId="2530"/>
    <cellStyle name="Normal 2 14 153 3" xfId="109"/>
    <cellStyle name="Normal 2 14 154" xfId="4956"/>
    <cellStyle name="Normal 2 14 154 2" xfId="2517"/>
    <cellStyle name="Normal 2 14 154 3" xfId="96"/>
    <cellStyle name="Normal 2 14 155" xfId="4941"/>
    <cellStyle name="Normal 2 14 155 2" xfId="2502"/>
    <cellStyle name="Normal 2 14 155 3" xfId="81"/>
    <cellStyle name="Normal 2 14 156" xfId="4926"/>
    <cellStyle name="Normal 2 14 156 2" xfId="2487"/>
    <cellStyle name="Normal 2 14 156 3" xfId="66"/>
    <cellStyle name="Normal 2 14 157" xfId="4911"/>
    <cellStyle name="Normal 2 14 157 2" xfId="2472"/>
    <cellStyle name="Normal 2 14 157 3" xfId="51"/>
    <cellStyle name="Normal 2 14 158" xfId="4896"/>
    <cellStyle name="Normal 2 14 158 2" xfId="2457"/>
    <cellStyle name="Normal 2 14 158 3" xfId="36"/>
    <cellStyle name="Normal 2 14 159" xfId="4881"/>
    <cellStyle name="Normal 2 14 159 2" xfId="2442"/>
    <cellStyle name="Normal 2 14 159 3" xfId="21"/>
    <cellStyle name="Normal 2 14 16" xfId="7059"/>
    <cellStyle name="Normal 2 14 16 2" xfId="4617"/>
    <cellStyle name="Normal 2 14 16 3" xfId="2193"/>
    <cellStyle name="Normal 2 14 160" xfId="4866"/>
    <cellStyle name="Normal 2 14 160 2" xfId="2427"/>
    <cellStyle name="Normal 2 14 160 3" xfId="6"/>
    <cellStyle name="Normal 2 14 161" xfId="4845"/>
    <cellStyle name="Normal 2 14 162" xfId="2421"/>
    <cellStyle name="Normal 2 14 17" xfId="7044"/>
    <cellStyle name="Normal 2 14 17 2" xfId="4602"/>
    <cellStyle name="Normal 2 14 17 3" xfId="2178"/>
    <cellStyle name="Normal 2 14 18" xfId="7029"/>
    <cellStyle name="Normal 2 14 18 2" xfId="4587"/>
    <cellStyle name="Normal 2 14 18 3" xfId="2163"/>
    <cellStyle name="Normal 2 14 19" xfId="7014"/>
    <cellStyle name="Normal 2 14 19 2" xfId="4572"/>
    <cellStyle name="Normal 2 14 19 3" xfId="2148"/>
    <cellStyle name="Normal 2 14 2" xfId="7274"/>
    <cellStyle name="Normal 2 14 2 2" xfId="4830"/>
    <cellStyle name="Normal 2 14 2 3" xfId="2406"/>
    <cellStyle name="Normal 2 14 20" xfId="6995"/>
    <cellStyle name="Normal 2 14 20 2" xfId="4553"/>
    <cellStyle name="Normal 2 14 20 3" xfId="2129"/>
    <cellStyle name="Normal 2 14 21" xfId="6981"/>
    <cellStyle name="Normal 2 14 21 2" xfId="4539"/>
    <cellStyle name="Normal 2 14 21 3" xfId="2115"/>
    <cellStyle name="Normal 2 14 22" xfId="6963"/>
    <cellStyle name="Normal 2 14 22 2" xfId="4521"/>
    <cellStyle name="Normal 2 14 22 3" xfId="2097"/>
    <cellStyle name="Normal 2 14 23" xfId="6950"/>
    <cellStyle name="Normal 2 14 23 2" xfId="4508"/>
    <cellStyle name="Normal 2 14 23 3" xfId="2084"/>
    <cellStyle name="Normal 2 14 24" xfId="6935"/>
    <cellStyle name="Normal 2 14 24 2" xfId="4493"/>
    <cellStyle name="Normal 2 14 24 3" xfId="2069"/>
    <cellStyle name="Normal 2 14 25" xfId="6914"/>
    <cellStyle name="Normal 2 14 25 2" xfId="4473"/>
    <cellStyle name="Normal 2 14 25 3" xfId="2049"/>
    <cellStyle name="Normal 2 14 26" xfId="6899"/>
    <cellStyle name="Normal 2 14 26 2" xfId="4458"/>
    <cellStyle name="Normal 2 14 26 3" xfId="2034"/>
    <cellStyle name="Normal 2 14 27" xfId="6884"/>
    <cellStyle name="Normal 2 14 27 2" xfId="4443"/>
    <cellStyle name="Normal 2 14 27 3" xfId="2019"/>
    <cellStyle name="Normal 2 14 28" xfId="6869"/>
    <cellStyle name="Normal 2 14 28 2" xfId="4428"/>
    <cellStyle name="Normal 2 14 28 3" xfId="2004"/>
    <cellStyle name="Normal 2 14 29" xfId="6854"/>
    <cellStyle name="Normal 2 14 29 2" xfId="4413"/>
    <cellStyle name="Normal 2 14 29 3" xfId="1989"/>
    <cellStyle name="Normal 2 14 3" xfId="7259"/>
    <cellStyle name="Normal 2 14 3 2" xfId="4815"/>
    <cellStyle name="Normal 2 14 3 3" xfId="2391"/>
    <cellStyle name="Normal 2 14 30" xfId="6840"/>
    <cellStyle name="Normal 2 14 30 2" xfId="4399"/>
    <cellStyle name="Normal 2 14 30 3" xfId="1975"/>
    <cellStyle name="Normal 2 14 31" xfId="6826"/>
    <cellStyle name="Normal 2 14 31 2" xfId="4385"/>
    <cellStyle name="Normal 2 14 31 3" xfId="1961"/>
    <cellStyle name="Normal 2 14 32" xfId="6812"/>
    <cellStyle name="Normal 2 14 32 2" xfId="4372"/>
    <cellStyle name="Normal 2 14 32 3" xfId="1948"/>
    <cellStyle name="Normal 2 14 33" xfId="6788"/>
    <cellStyle name="Normal 2 14 33 2" xfId="4349"/>
    <cellStyle name="Normal 2 14 33 3" xfId="1926"/>
    <cellStyle name="Normal 2 14 34" xfId="6774"/>
    <cellStyle name="Normal 2 14 34 2" xfId="4335"/>
    <cellStyle name="Normal 2 14 34 3" xfId="1912"/>
    <cellStyle name="Normal 2 14 35" xfId="6759"/>
    <cellStyle name="Normal 2 14 35 2" xfId="4320"/>
    <cellStyle name="Normal 2 14 35 3" xfId="1897"/>
    <cellStyle name="Normal 2 14 36" xfId="6746"/>
    <cellStyle name="Normal 2 14 36 2" xfId="4307"/>
    <cellStyle name="Normal 2 14 36 3" xfId="1884"/>
    <cellStyle name="Normal 2 14 37" xfId="6723"/>
    <cellStyle name="Normal 2 14 37 2" xfId="4284"/>
    <cellStyle name="Normal 2 14 37 3" xfId="1861"/>
    <cellStyle name="Normal 2 14 38" xfId="6709"/>
    <cellStyle name="Normal 2 14 38 2" xfId="4270"/>
    <cellStyle name="Normal 2 14 38 3" xfId="1847"/>
    <cellStyle name="Normal 2 14 39" xfId="6695"/>
    <cellStyle name="Normal 2 14 39 2" xfId="4256"/>
    <cellStyle name="Normal 2 14 39 3" xfId="1833"/>
    <cellStyle name="Normal 2 14 4" xfId="7243"/>
    <cellStyle name="Normal 2 14 4 2" xfId="4799"/>
    <cellStyle name="Normal 2 14 4 3" xfId="2375"/>
    <cellStyle name="Normal 2 14 40" xfId="6682"/>
    <cellStyle name="Normal 2 14 40 2" xfId="4243"/>
    <cellStyle name="Normal 2 14 40 3" xfId="1820"/>
    <cellStyle name="Normal 2 14 41" xfId="6665"/>
    <cellStyle name="Normal 2 14 41 2" xfId="4226"/>
    <cellStyle name="Normal 2 14 41 3" xfId="1803"/>
    <cellStyle name="Normal 2 14 42" xfId="6650"/>
    <cellStyle name="Normal 2 14 42 2" xfId="4211"/>
    <cellStyle name="Normal 2 14 42 3" xfId="1788"/>
    <cellStyle name="Normal 2 14 43" xfId="6635"/>
    <cellStyle name="Normal 2 14 43 2" xfId="4196"/>
    <cellStyle name="Normal 2 14 43 3" xfId="1773"/>
    <cellStyle name="Normal 2 14 44" xfId="6620"/>
    <cellStyle name="Normal 2 14 44 2" xfId="4181"/>
    <cellStyle name="Normal 2 14 44 3" xfId="1758"/>
    <cellStyle name="Normal 2 14 45" xfId="6605"/>
    <cellStyle name="Normal 2 14 45 2" xfId="4166"/>
    <cellStyle name="Normal 2 14 45 3" xfId="1743"/>
    <cellStyle name="Normal 2 14 46" xfId="6590"/>
    <cellStyle name="Normal 2 14 46 2" xfId="4151"/>
    <cellStyle name="Normal 2 14 46 3" xfId="1728"/>
    <cellStyle name="Normal 2 14 47" xfId="6575"/>
    <cellStyle name="Normal 2 14 47 2" xfId="4136"/>
    <cellStyle name="Normal 2 14 47 3" xfId="1713"/>
    <cellStyle name="Normal 2 14 48" xfId="6560"/>
    <cellStyle name="Normal 2 14 48 2" xfId="4121"/>
    <cellStyle name="Normal 2 14 48 3" xfId="1698"/>
    <cellStyle name="Normal 2 14 49" xfId="6545"/>
    <cellStyle name="Normal 2 14 49 2" xfId="4106"/>
    <cellStyle name="Normal 2 14 49 3" xfId="1683"/>
    <cellStyle name="Normal 2 14 5" xfId="7228"/>
    <cellStyle name="Normal 2 14 5 2" xfId="4784"/>
    <cellStyle name="Normal 2 14 5 3" xfId="2360"/>
    <cellStyle name="Normal 2 14 50" xfId="6530"/>
    <cellStyle name="Normal 2 14 50 2" xfId="4091"/>
    <cellStyle name="Normal 2 14 50 3" xfId="1668"/>
    <cellStyle name="Normal 2 14 51" xfId="6515"/>
    <cellStyle name="Normal 2 14 51 2" xfId="4076"/>
    <cellStyle name="Normal 2 14 51 3" xfId="1653"/>
    <cellStyle name="Normal 2 14 52" xfId="6498"/>
    <cellStyle name="Normal 2 14 52 2" xfId="4058"/>
    <cellStyle name="Normal 2 14 52 3" xfId="1636"/>
    <cellStyle name="Normal 2 14 53" xfId="6485"/>
    <cellStyle name="Normal 2 14 53 2" xfId="4045"/>
    <cellStyle name="Normal 2 14 53 3" xfId="1623"/>
    <cellStyle name="Normal 2 14 54" xfId="6464"/>
    <cellStyle name="Normal 2 14 54 2" xfId="4024"/>
    <cellStyle name="Normal 2 14 54 3" xfId="1602"/>
    <cellStyle name="Normal 2 14 55" xfId="6449"/>
    <cellStyle name="Normal 2 14 55 2" xfId="4009"/>
    <cellStyle name="Normal 2 14 55 3" xfId="1587"/>
    <cellStyle name="Normal 2 14 56" xfId="6434"/>
    <cellStyle name="Normal 2 14 56 2" xfId="3994"/>
    <cellStyle name="Normal 2 14 56 3" xfId="1572"/>
    <cellStyle name="Normal 2 14 57" xfId="6419"/>
    <cellStyle name="Normal 2 14 57 2" xfId="3979"/>
    <cellStyle name="Normal 2 14 57 3" xfId="1557"/>
    <cellStyle name="Normal 2 14 58" xfId="6405"/>
    <cellStyle name="Normal 2 14 58 2" xfId="3965"/>
    <cellStyle name="Normal 2 14 58 3" xfId="1543"/>
    <cellStyle name="Normal 2 14 59" xfId="6392"/>
    <cellStyle name="Normal 2 14 59 2" xfId="3952"/>
    <cellStyle name="Normal 2 14 59 3" xfId="1530"/>
    <cellStyle name="Normal 2 14 6" xfId="7213"/>
    <cellStyle name="Normal 2 14 6 2" xfId="4769"/>
    <cellStyle name="Normal 2 14 6 3" xfId="2345"/>
    <cellStyle name="Normal 2 14 60" xfId="6375"/>
    <cellStyle name="Normal 2 14 60 2" xfId="3935"/>
    <cellStyle name="Normal 2 14 60 3" xfId="1513"/>
    <cellStyle name="Normal 2 14 61" xfId="6360"/>
    <cellStyle name="Normal 2 14 61 2" xfId="3920"/>
    <cellStyle name="Normal 2 14 61 3" xfId="1498"/>
    <cellStyle name="Normal 2 14 62" xfId="6345"/>
    <cellStyle name="Normal 2 14 62 2" xfId="3905"/>
    <cellStyle name="Normal 2 14 62 3" xfId="1483"/>
    <cellStyle name="Normal 2 14 63" xfId="6330"/>
    <cellStyle name="Normal 2 14 63 2" xfId="3890"/>
    <cellStyle name="Normal 2 14 63 3" xfId="1468"/>
    <cellStyle name="Normal 2 14 64" xfId="6315"/>
    <cellStyle name="Normal 2 14 64 2" xfId="3875"/>
    <cellStyle name="Normal 2 14 64 3" xfId="1453"/>
    <cellStyle name="Normal 2 14 65" xfId="6300"/>
    <cellStyle name="Normal 2 14 65 2" xfId="3860"/>
    <cellStyle name="Normal 2 14 65 3" xfId="1438"/>
    <cellStyle name="Normal 2 14 66" xfId="6285"/>
    <cellStyle name="Normal 2 14 66 2" xfId="3845"/>
    <cellStyle name="Normal 2 14 66 3" xfId="1423"/>
    <cellStyle name="Normal 2 14 67" xfId="6270"/>
    <cellStyle name="Normal 2 14 67 2" xfId="3830"/>
    <cellStyle name="Normal 2 14 67 3" xfId="1408"/>
    <cellStyle name="Normal 2 14 68" xfId="6256"/>
    <cellStyle name="Normal 2 14 68 2" xfId="3816"/>
    <cellStyle name="Normal 2 14 68 3" xfId="1394"/>
    <cellStyle name="Normal 2 14 69" xfId="6243"/>
    <cellStyle name="Normal 2 14 69 2" xfId="3803"/>
    <cellStyle name="Normal 2 14 69 3" xfId="1381"/>
    <cellStyle name="Normal 2 14 7" xfId="7194"/>
    <cellStyle name="Normal 2 14 7 2" xfId="4750"/>
    <cellStyle name="Normal 2 14 7 3" xfId="2326"/>
    <cellStyle name="Normal 2 14 70" xfId="6230"/>
    <cellStyle name="Normal 2 14 70 2" xfId="3790"/>
    <cellStyle name="Normal 2 14 70 3" xfId="1368"/>
    <cellStyle name="Normal 2 14 71" xfId="6210"/>
    <cellStyle name="Normal 2 14 71 2" xfId="3770"/>
    <cellStyle name="Normal 2 14 71 3" xfId="1348"/>
    <cellStyle name="Normal 2 14 72" xfId="6193"/>
    <cellStyle name="Normal 2 14 72 2" xfId="3753"/>
    <cellStyle name="Normal 2 14 72 3" xfId="1331"/>
    <cellStyle name="Normal 2 14 73" xfId="6179"/>
    <cellStyle name="Normal 2 14 73 2" xfId="3739"/>
    <cellStyle name="Normal 2 14 73 3" xfId="1317"/>
    <cellStyle name="Normal 2 14 74" xfId="6165"/>
    <cellStyle name="Normal 2 14 74 2" xfId="3725"/>
    <cellStyle name="Normal 2 14 74 3" xfId="1303"/>
    <cellStyle name="Normal 2 14 75" xfId="6150"/>
    <cellStyle name="Normal 2 14 75 2" xfId="3710"/>
    <cellStyle name="Normal 2 14 75 3" xfId="1288"/>
    <cellStyle name="Normal 2 14 76" xfId="6137"/>
    <cellStyle name="Normal 2 14 76 2" xfId="3697"/>
    <cellStyle name="Normal 2 14 76 3" xfId="1275"/>
    <cellStyle name="Normal 2 14 77" xfId="6124"/>
    <cellStyle name="Normal 2 14 77 2" xfId="3684"/>
    <cellStyle name="Normal 2 14 77 3" xfId="1262"/>
    <cellStyle name="Normal 2 14 78" xfId="6109"/>
    <cellStyle name="Normal 2 14 78 2" xfId="3669"/>
    <cellStyle name="Normal 2 14 78 3" xfId="1247"/>
    <cellStyle name="Normal 2 14 79" xfId="6089"/>
    <cellStyle name="Normal 2 14 79 2" xfId="3649"/>
    <cellStyle name="Normal 2 14 79 3" xfId="1227"/>
    <cellStyle name="Normal 2 14 8" xfId="7180"/>
    <cellStyle name="Normal 2 14 8 2" xfId="4736"/>
    <cellStyle name="Normal 2 14 8 3" xfId="2312"/>
    <cellStyle name="Normal 2 14 80" xfId="6074"/>
    <cellStyle name="Normal 2 14 80 2" xfId="3634"/>
    <cellStyle name="Normal 2 14 80 3" xfId="1212"/>
    <cellStyle name="Normal 2 14 81" xfId="6059"/>
    <cellStyle name="Normal 2 14 81 2" xfId="3619"/>
    <cellStyle name="Normal 2 14 81 3" xfId="1197"/>
    <cellStyle name="Normal 2 14 82" xfId="6044"/>
    <cellStyle name="Normal 2 14 82 2" xfId="3604"/>
    <cellStyle name="Normal 2 14 82 3" xfId="1182"/>
    <cellStyle name="Normal 2 14 83" xfId="6029"/>
    <cellStyle name="Normal 2 14 83 2" xfId="3589"/>
    <cellStyle name="Normal 2 14 83 3" xfId="1167"/>
    <cellStyle name="Normal 2 14 84" xfId="6014"/>
    <cellStyle name="Normal 2 14 84 2" xfId="3574"/>
    <cellStyle name="Normal 2 14 84 3" xfId="1152"/>
    <cellStyle name="Normal 2 14 85" xfId="5999"/>
    <cellStyle name="Normal 2 14 85 2" xfId="3559"/>
    <cellStyle name="Normal 2 14 85 3" xfId="1137"/>
    <cellStyle name="Normal 2 14 86" xfId="5985"/>
    <cellStyle name="Normal 2 14 86 2" xfId="3545"/>
    <cellStyle name="Normal 2 14 86 3" xfId="1123"/>
    <cellStyle name="Normal 2 14 87" xfId="5971"/>
    <cellStyle name="Normal 2 14 87 2" xfId="3531"/>
    <cellStyle name="Normal 2 14 87 3" xfId="1109"/>
    <cellStyle name="Normal 2 14 88" xfId="5958"/>
    <cellStyle name="Normal 2 14 88 2" xfId="3518"/>
    <cellStyle name="Normal 2 14 88 3" xfId="1096"/>
    <cellStyle name="Normal 2 14 89" xfId="5938"/>
    <cellStyle name="Normal 2 14 89 2" xfId="3498"/>
    <cellStyle name="Normal 2 14 89 3" xfId="1076"/>
    <cellStyle name="Normal 2 14 9" xfId="7167"/>
    <cellStyle name="Normal 2 14 9 2" xfId="4723"/>
    <cellStyle name="Normal 2 14 9 3" xfId="2299"/>
    <cellStyle name="Normal 2 14 90" xfId="5925"/>
    <cellStyle name="Normal 2 14 90 2" xfId="3485"/>
    <cellStyle name="Normal 2 14 90 3" xfId="1063"/>
    <cellStyle name="Normal 2 14 91" xfId="5903"/>
    <cellStyle name="Normal 2 14 91 2" xfId="3464"/>
    <cellStyle name="Normal 2 14 91 3" xfId="1043"/>
    <cellStyle name="Normal 2 14 92" xfId="5888"/>
    <cellStyle name="Normal 2 14 92 2" xfId="3449"/>
    <cellStyle name="Normal 2 14 92 3" xfId="1028"/>
    <cellStyle name="Normal 2 14 93" xfId="5874"/>
    <cellStyle name="Normal 2 14 93 2" xfId="3435"/>
    <cellStyle name="Normal 2 14 93 3" xfId="1014"/>
    <cellStyle name="Normal 2 14 94" xfId="5861"/>
    <cellStyle name="Normal 2 14 94 2" xfId="3422"/>
    <cellStyle name="Normal 2 14 94 3" xfId="1001"/>
    <cellStyle name="Normal 2 14 95" xfId="5848"/>
    <cellStyle name="Normal 2 14 95 2" xfId="3409"/>
    <cellStyle name="Normal 2 14 95 3" xfId="988"/>
    <cellStyle name="Normal 2 14 96" xfId="5828"/>
    <cellStyle name="Normal 2 14 96 2" xfId="3389"/>
    <cellStyle name="Normal 2 14 96 3" xfId="968"/>
    <cellStyle name="Normal 2 14 97" xfId="5813"/>
    <cellStyle name="Normal 2 14 97 2" xfId="3374"/>
    <cellStyle name="Normal 2 14 97 3" xfId="953"/>
    <cellStyle name="Normal 2 14 98" xfId="5798"/>
    <cellStyle name="Normal 2 14 98 2" xfId="3359"/>
    <cellStyle name="Normal 2 14 98 3" xfId="938"/>
    <cellStyle name="Normal 2 14 99" xfId="5783"/>
    <cellStyle name="Normal 2 14 99 2" xfId="3344"/>
    <cellStyle name="Normal 2 14 99 3" xfId="923"/>
    <cellStyle name="Normal 2 140" xfId="5763"/>
    <cellStyle name="Normal 2 140 2" xfId="3324"/>
    <cellStyle name="Normal 2 140 3" xfId="903"/>
    <cellStyle name="Normal 2 141" xfId="5749"/>
    <cellStyle name="Normal 2 141 2" xfId="3310"/>
    <cellStyle name="Normal 2 141 3" xfId="889"/>
    <cellStyle name="Normal 2 142" xfId="5708"/>
    <cellStyle name="Normal 2 142 2" xfId="3269"/>
    <cellStyle name="Normal 2 142 3" xfId="848"/>
    <cellStyle name="Normal 2 143" xfId="5710"/>
    <cellStyle name="Normal 2 143 2" xfId="3271"/>
    <cellStyle name="Normal 2 143 3" xfId="850"/>
    <cellStyle name="Normal 2 144" xfId="5703"/>
    <cellStyle name="Normal 2 144 2" xfId="3264"/>
    <cellStyle name="Normal 2 144 3" xfId="843"/>
    <cellStyle name="Normal 2 145" xfId="5677"/>
    <cellStyle name="Normal 2 145 2" xfId="3238"/>
    <cellStyle name="Normal 2 145 3" xfId="817"/>
    <cellStyle name="Normal 2 146" xfId="5711"/>
    <cellStyle name="Normal 2 146 2" xfId="3272"/>
    <cellStyle name="Normal 2 146 3" xfId="851"/>
    <cellStyle name="Normal 2 147" xfId="5672"/>
    <cellStyle name="Normal 2 147 2" xfId="3233"/>
    <cellStyle name="Normal 2 147 3" xfId="812"/>
    <cellStyle name="Normal 2 148" xfId="5658"/>
    <cellStyle name="Normal 2 148 2" xfId="3219"/>
    <cellStyle name="Normal 2 148 3" xfId="798"/>
    <cellStyle name="Normal 2 149" xfId="5643"/>
    <cellStyle name="Normal 2 149 2" xfId="3204"/>
    <cellStyle name="Normal 2 149 3" xfId="783"/>
    <cellStyle name="Normal 2 15" xfId="7288"/>
    <cellStyle name="Normal 2 15 10" xfId="7151"/>
    <cellStyle name="Normal 2 15 10 2" xfId="4707"/>
    <cellStyle name="Normal 2 15 10 3" xfId="2283"/>
    <cellStyle name="Normal 2 15 100" xfId="5767"/>
    <cellStyle name="Normal 2 15 100 2" xfId="3328"/>
    <cellStyle name="Normal 2 15 100 3" xfId="907"/>
    <cellStyle name="Normal 2 15 101" xfId="5752"/>
    <cellStyle name="Normal 2 15 101 2" xfId="3313"/>
    <cellStyle name="Normal 2 15 101 3" xfId="892"/>
    <cellStyle name="Normal 2 15 102" xfId="5738"/>
    <cellStyle name="Normal 2 15 102 2" xfId="3299"/>
    <cellStyle name="Normal 2 15 102 3" xfId="878"/>
    <cellStyle name="Normal 2 15 103" xfId="5725"/>
    <cellStyle name="Normal 2 15 103 2" xfId="3286"/>
    <cellStyle name="Normal 2 15 103 3" xfId="865"/>
    <cellStyle name="Normal 2 15 104" xfId="5712"/>
    <cellStyle name="Normal 2 15 104 2" xfId="3273"/>
    <cellStyle name="Normal 2 15 104 3" xfId="852"/>
    <cellStyle name="Normal 2 15 105" xfId="5692"/>
    <cellStyle name="Normal 2 15 105 2" xfId="3253"/>
    <cellStyle name="Normal 2 15 105 3" xfId="832"/>
    <cellStyle name="Normal 2 15 106" xfId="5678"/>
    <cellStyle name="Normal 2 15 106 2" xfId="3239"/>
    <cellStyle name="Normal 2 15 106 3" xfId="818"/>
    <cellStyle name="Normal 2 15 107" xfId="5661"/>
    <cellStyle name="Normal 2 15 107 2" xfId="3222"/>
    <cellStyle name="Normal 2 15 107 3" xfId="801"/>
    <cellStyle name="Normal 2 15 108" xfId="5647"/>
    <cellStyle name="Normal 2 15 108 2" xfId="3208"/>
    <cellStyle name="Normal 2 15 108 3" xfId="787"/>
    <cellStyle name="Normal 2 15 109" xfId="5632"/>
    <cellStyle name="Normal 2 15 109 2" xfId="3193"/>
    <cellStyle name="Normal 2 15 109 3" xfId="772"/>
    <cellStyle name="Normal 2 15 11" xfId="7131"/>
    <cellStyle name="Normal 2 15 11 2" xfId="4687"/>
    <cellStyle name="Normal 2 15 11 3" xfId="2263"/>
    <cellStyle name="Normal 2 15 110" xfId="5617"/>
    <cellStyle name="Normal 2 15 110 2" xfId="3178"/>
    <cellStyle name="Normal 2 15 110 3" xfId="757"/>
    <cellStyle name="Normal 2 15 111" xfId="5598"/>
    <cellStyle name="Normal 2 15 111 2" xfId="3159"/>
    <cellStyle name="Normal 2 15 111 3" xfId="738"/>
    <cellStyle name="Normal 2 15 112" xfId="5582"/>
    <cellStyle name="Normal 2 15 112 2" xfId="3143"/>
    <cellStyle name="Normal 2 15 112 3" xfId="722"/>
    <cellStyle name="Normal 2 15 113" xfId="5568"/>
    <cellStyle name="Normal 2 15 113 2" xfId="3129"/>
    <cellStyle name="Normal 2 15 113 3" xfId="708"/>
    <cellStyle name="Normal 2 15 114" xfId="5551"/>
    <cellStyle name="Normal 2 15 114 2" xfId="3112"/>
    <cellStyle name="Normal 2 15 114 3" xfId="691"/>
    <cellStyle name="Normal 2 15 115" xfId="5536"/>
    <cellStyle name="Normal 2 15 115 2" xfId="3097"/>
    <cellStyle name="Normal 2 15 115 3" xfId="676"/>
    <cellStyle name="Normal 2 15 116" xfId="5521"/>
    <cellStyle name="Normal 2 15 116 2" xfId="3082"/>
    <cellStyle name="Normal 2 15 116 3" xfId="661"/>
    <cellStyle name="Normal 2 15 117" xfId="5507"/>
    <cellStyle name="Normal 2 15 117 2" xfId="3068"/>
    <cellStyle name="Normal 2 15 117 3" xfId="647"/>
    <cellStyle name="Normal 2 15 118" xfId="5492"/>
    <cellStyle name="Normal 2 15 118 2" xfId="3053"/>
    <cellStyle name="Normal 2 15 118 3" xfId="632"/>
    <cellStyle name="Normal 2 15 119" xfId="5478"/>
    <cellStyle name="Normal 2 15 119 2" xfId="3039"/>
    <cellStyle name="Normal 2 15 119 3" xfId="618"/>
    <cellStyle name="Normal 2 15 12" xfId="7117"/>
    <cellStyle name="Normal 2 15 12 2" xfId="4673"/>
    <cellStyle name="Normal 2 15 12 3" xfId="2249"/>
    <cellStyle name="Normal 2 15 120" xfId="5462"/>
    <cellStyle name="Normal 2 15 120 2" xfId="3023"/>
    <cellStyle name="Normal 2 15 120 3" xfId="602"/>
    <cellStyle name="Normal 2 15 121" xfId="5449"/>
    <cellStyle name="Normal 2 15 121 2" xfId="3010"/>
    <cellStyle name="Normal 2 15 121 3" xfId="589"/>
    <cellStyle name="Normal 2 15 122" xfId="5436"/>
    <cellStyle name="Normal 2 15 122 2" xfId="2997"/>
    <cellStyle name="Normal 2 15 122 3" xfId="576"/>
    <cellStyle name="Normal 2 15 123" xfId="5418"/>
    <cellStyle name="Normal 2 15 123 2" xfId="2979"/>
    <cellStyle name="Normal 2 15 123 3" xfId="558"/>
    <cellStyle name="Normal 2 15 124" xfId="5401"/>
    <cellStyle name="Normal 2 15 124 2" xfId="2962"/>
    <cellStyle name="Normal 2 15 124 3" xfId="541"/>
    <cellStyle name="Normal 2 15 125" xfId="5387"/>
    <cellStyle name="Normal 2 15 125 2" xfId="2948"/>
    <cellStyle name="Normal 2 15 125 3" xfId="527"/>
    <cellStyle name="Normal 2 15 126" xfId="5374"/>
    <cellStyle name="Normal 2 15 126 2" xfId="2935"/>
    <cellStyle name="Normal 2 15 126 3" xfId="514"/>
    <cellStyle name="Normal 2 15 127" xfId="5361"/>
    <cellStyle name="Normal 2 15 127 2" xfId="2922"/>
    <cellStyle name="Normal 2 15 127 3" xfId="501"/>
    <cellStyle name="Normal 2 15 128" xfId="5340"/>
    <cellStyle name="Normal 2 15 128 2" xfId="2901"/>
    <cellStyle name="Normal 2 15 128 3" xfId="480"/>
    <cellStyle name="Normal 2 15 129" xfId="5325"/>
    <cellStyle name="Normal 2 15 129 2" xfId="2886"/>
    <cellStyle name="Normal 2 15 129 3" xfId="465"/>
    <cellStyle name="Normal 2 15 13" xfId="7103"/>
    <cellStyle name="Normal 2 15 13 2" xfId="4659"/>
    <cellStyle name="Normal 2 15 13 3" xfId="2235"/>
    <cellStyle name="Normal 2 15 130" xfId="5310"/>
    <cellStyle name="Normal 2 15 130 2" xfId="2871"/>
    <cellStyle name="Normal 2 15 130 3" xfId="450"/>
    <cellStyle name="Normal 2 15 131" xfId="5295"/>
    <cellStyle name="Normal 2 15 131 2" xfId="2856"/>
    <cellStyle name="Normal 2 15 131 3" xfId="435"/>
    <cellStyle name="Normal 2 15 132" xfId="5281"/>
    <cellStyle name="Normal 2 15 132 2" xfId="2842"/>
    <cellStyle name="Normal 2 15 132 3" xfId="421"/>
    <cellStyle name="Normal 2 15 133" xfId="5266"/>
    <cellStyle name="Normal 2 15 133 2" xfId="2827"/>
    <cellStyle name="Normal 2 15 133 3" xfId="406"/>
    <cellStyle name="Normal 2 15 134" xfId="5252"/>
    <cellStyle name="Normal 2 15 134 2" xfId="2813"/>
    <cellStyle name="Normal 2 15 134 3" xfId="392"/>
    <cellStyle name="Normal 2 15 135" xfId="5235"/>
    <cellStyle name="Normal 2 15 135 2" xfId="2796"/>
    <cellStyle name="Normal 2 15 135 3" xfId="375"/>
    <cellStyle name="Normal 2 15 136" xfId="5221"/>
    <cellStyle name="Normal 2 15 136 2" xfId="2782"/>
    <cellStyle name="Normal 2 15 136 3" xfId="361"/>
    <cellStyle name="Normal 2 15 137" xfId="5208"/>
    <cellStyle name="Normal 2 15 137 2" xfId="2769"/>
    <cellStyle name="Normal 2 15 137 3" xfId="348"/>
    <cellStyle name="Normal 2 15 138" xfId="5195"/>
    <cellStyle name="Normal 2 15 138 2" xfId="2756"/>
    <cellStyle name="Normal 2 15 138 3" xfId="335"/>
    <cellStyle name="Normal 2 15 139" xfId="5180"/>
    <cellStyle name="Normal 2 15 139 2" xfId="2741"/>
    <cellStyle name="Normal 2 15 139 3" xfId="320"/>
    <cellStyle name="Normal 2 15 14" xfId="7090"/>
    <cellStyle name="Normal 2 15 14 2" xfId="4646"/>
    <cellStyle name="Normal 2 15 14 3" xfId="2222"/>
    <cellStyle name="Normal 2 15 140" xfId="5165"/>
    <cellStyle name="Normal 2 15 140 2" xfId="2726"/>
    <cellStyle name="Normal 2 15 140 3" xfId="305"/>
    <cellStyle name="Normal 2 15 141" xfId="5150"/>
    <cellStyle name="Normal 2 15 141 2" xfId="2711"/>
    <cellStyle name="Normal 2 15 141 3" xfId="290"/>
    <cellStyle name="Normal 2 15 142" xfId="5135"/>
    <cellStyle name="Normal 2 15 142 2" xfId="2696"/>
    <cellStyle name="Normal 2 15 142 3" xfId="275"/>
    <cellStyle name="Normal 2 15 143" xfId="5116"/>
    <cellStyle name="Normal 2 15 143 2" xfId="2677"/>
    <cellStyle name="Normal 2 15 143 3" xfId="256"/>
    <cellStyle name="Normal 2 15 144" xfId="5103"/>
    <cellStyle name="Normal 2 15 144 2" xfId="2664"/>
    <cellStyle name="Normal 2 15 144 3" xfId="243"/>
    <cellStyle name="Normal 2 15 145" xfId="5090"/>
    <cellStyle name="Normal 2 15 145 2" xfId="2651"/>
    <cellStyle name="Normal 2 15 145 3" xfId="230"/>
    <cellStyle name="Normal 2 15 146" xfId="5070"/>
    <cellStyle name="Normal 2 15 146 2" xfId="2631"/>
    <cellStyle name="Normal 2 15 146 3" xfId="210"/>
    <cellStyle name="Normal 2 15 147" xfId="5055"/>
    <cellStyle name="Normal 2 15 147 2" xfId="2616"/>
    <cellStyle name="Normal 2 15 147 3" xfId="195"/>
    <cellStyle name="Normal 2 15 148" xfId="5041"/>
    <cellStyle name="Normal 2 15 148 2" xfId="2602"/>
    <cellStyle name="Normal 2 15 148 3" xfId="181"/>
    <cellStyle name="Normal 2 15 149" xfId="5028"/>
    <cellStyle name="Normal 2 15 149 2" xfId="2589"/>
    <cellStyle name="Normal 2 15 149 3" xfId="168"/>
    <cellStyle name="Normal 2 15 15" xfId="7075"/>
    <cellStyle name="Normal 2 15 15 2" xfId="4631"/>
    <cellStyle name="Normal 2 15 15 3" xfId="2207"/>
    <cellStyle name="Normal 2 15 150" xfId="5015"/>
    <cellStyle name="Normal 2 15 150 2" xfId="2576"/>
    <cellStyle name="Normal 2 15 150 3" xfId="155"/>
    <cellStyle name="Normal 2 15 151" xfId="5000"/>
    <cellStyle name="Normal 2 15 151 2" xfId="2561"/>
    <cellStyle name="Normal 2 15 151 3" xfId="140"/>
    <cellStyle name="Normal 2 15 152" xfId="4985"/>
    <cellStyle name="Normal 2 15 152 2" xfId="2546"/>
    <cellStyle name="Normal 2 15 152 3" xfId="125"/>
    <cellStyle name="Normal 2 15 153" xfId="4968"/>
    <cellStyle name="Normal 2 15 153 2" xfId="2529"/>
    <cellStyle name="Normal 2 15 153 3" xfId="108"/>
    <cellStyle name="Normal 2 15 154" xfId="4955"/>
    <cellStyle name="Normal 2 15 154 2" xfId="2516"/>
    <cellStyle name="Normal 2 15 154 3" xfId="95"/>
    <cellStyle name="Normal 2 15 155" xfId="4940"/>
    <cellStyle name="Normal 2 15 155 2" xfId="2501"/>
    <cellStyle name="Normal 2 15 155 3" xfId="80"/>
    <cellStyle name="Normal 2 15 156" xfId="4925"/>
    <cellStyle name="Normal 2 15 156 2" xfId="2486"/>
    <cellStyle name="Normal 2 15 156 3" xfId="65"/>
    <cellStyle name="Normal 2 15 157" xfId="4910"/>
    <cellStyle name="Normal 2 15 157 2" xfId="2471"/>
    <cellStyle name="Normal 2 15 157 3" xfId="50"/>
    <cellStyle name="Normal 2 15 158" xfId="4895"/>
    <cellStyle name="Normal 2 15 158 2" xfId="2456"/>
    <cellStyle name="Normal 2 15 158 3" xfId="35"/>
    <cellStyle name="Normal 2 15 159" xfId="4880"/>
    <cellStyle name="Normal 2 15 159 2" xfId="2441"/>
    <cellStyle name="Normal 2 15 159 3" xfId="20"/>
    <cellStyle name="Normal 2 15 16" xfId="7058"/>
    <cellStyle name="Normal 2 15 16 2" xfId="4616"/>
    <cellStyle name="Normal 2 15 16 3" xfId="2192"/>
    <cellStyle name="Normal 2 15 160" xfId="4865"/>
    <cellStyle name="Normal 2 15 160 2" xfId="2426"/>
    <cellStyle name="Normal 2 15 160 3" xfId="5"/>
    <cellStyle name="Normal 2 15 161" xfId="4844"/>
    <cellStyle name="Normal 2 15 162" xfId="2420"/>
    <cellStyle name="Normal 2 15 17" xfId="7043"/>
    <cellStyle name="Normal 2 15 17 2" xfId="4601"/>
    <cellStyle name="Normal 2 15 17 3" xfId="2177"/>
    <cellStyle name="Normal 2 15 18" xfId="7028"/>
    <cellStyle name="Normal 2 15 18 2" xfId="4586"/>
    <cellStyle name="Normal 2 15 18 3" xfId="2162"/>
    <cellStyle name="Normal 2 15 19" xfId="7013"/>
    <cellStyle name="Normal 2 15 19 2" xfId="4571"/>
    <cellStyle name="Normal 2 15 19 3" xfId="2147"/>
    <cellStyle name="Normal 2 15 2" xfId="7273"/>
    <cellStyle name="Normal 2 15 2 2" xfId="4829"/>
    <cellStyle name="Normal 2 15 2 3" xfId="2405"/>
    <cellStyle name="Normal 2 15 20" xfId="6994"/>
    <cellStyle name="Normal 2 15 20 2" xfId="4552"/>
    <cellStyle name="Normal 2 15 20 3" xfId="2128"/>
    <cellStyle name="Normal 2 15 21" xfId="6980"/>
    <cellStyle name="Normal 2 15 21 2" xfId="4538"/>
    <cellStyle name="Normal 2 15 21 3" xfId="2114"/>
    <cellStyle name="Normal 2 15 22" xfId="6962"/>
    <cellStyle name="Normal 2 15 22 2" xfId="4520"/>
    <cellStyle name="Normal 2 15 22 3" xfId="2096"/>
    <cellStyle name="Normal 2 15 23" xfId="6949"/>
    <cellStyle name="Normal 2 15 23 2" xfId="4507"/>
    <cellStyle name="Normal 2 15 23 3" xfId="2083"/>
    <cellStyle name="Normal 2 15 24" xfId="6934"/>
    <cellStyle name="Normal 2 15 24 2" xfId="4492"/>
    <cellStyle name="Normal 2 15 24 3" xfId="2068"/>
    <cellStyle name="Normal 2 15 25" xfId="6913"/>
    <cellStyle name="Normal 2 15 25 2" xfId="4472"/>
    <cellStyle name="Normal 2 15 25 3" xfId="2048"/>
    <cellStyle name="Normal 2 15 26" xfId="6898"/>
    <cellStyle name="Normal 2 15 26 2" xfId="4457"/>
    <cellStyle name="Normal 2 15 26 3" xfId="2033"/>
    <cellStyle name="Normal 2 15 27" xfId="6883"/>
    <cellStyle name="Normal 2 15 27 2" xfId="4442"/>
    <cellStyle name="Normal 2 15 27 3" xfId="2018"/>
    <cellStyle name="Normal 2 15 28" xfId="6868"/>
    <cellStyle name="Normal 2 15 28 2" xfId="4427"/>
    <cellStyle name="Normal 2 15 28 3" xfId="2003"/>
    <cellStyle name="Normal 2 15 29" xfId="6853"/>
    <cellStyle name="Normal 2 15 29 2" xfId="4412"/>
    <cellStyle name="Normal 2 15 29 3" xfId="1988"/>
    <cellStyle name="Normal 2 15 3" xfId="7258"/>
    <cellStyle name="Normal 2 15 3 2" xfId="4814"/>
    <cellStyle name="Normal 2 15 3 3" xfId="2390"/>
    <cellStyle name="Normal 2 15 30" xfId="6839"/>
    <cellStyle name="Normal 2 15 30 2" xfId="4398"/>
    <cellStyle name="Normal 2 15 30 3" xfId="1974"/>
    <cellStyle name="Normal 2 15 31" xfId="6825"/>
    <cellStyle name="Normal 2 15 31 2" xfId="4384"/>
    <cellStyle name="Normal 2 15 31 3" xfId="1960"/>
    <cellStyle name="Normal 2 15 32" xfId="6811"/>
    <cellStyle name="Normal 2 15 32 2" xfId="4371"/>
    <cellStyle name="Normal 2 15 32 3" xfId="1947"/>
    <cellStyle name="Normal 2 15 33" xfId="6787"/>
    <cellStyle name="Normal 2 15 33 2" xfId="4348"/>
    <cellStyle name="Normal 2 15 33 3" xfId="1925"/>
    <cellStyle name="Normal 2 15 34" xfId="6773"/>
    <cellStyle name="Normal 2 15 34 2" xfId="4334"/>
    <cellStyle name="Normal 2 15 34 3" xfId="1911"/>
    <cellStyle name="Normal 2 15 35" xfId="6758"/>
    <cellStyle name="Normal 2 15 35 2" xfId="4319"/>
    <cellStyle name="Normal 2 15 35 3" xfId="1896"/>
    <cellStyle name="Normal 2 15 36" xfId="6745"/>
    <cellStyle name="Normal 2 15 36 2" xfId="4306"/>
    <cellStyle name="Normal 2 15 36 3" xfId="1883"/>
    <cellStyle name="Normal 2 15 37" xfId="6722"/>
    <cellStyle name="Normal 2 15 37 2" xfId="4283"/>
    <cellStyle name="Normal 2 15 37 3" xfId="1860"/>
    <cellStyle name="Normal 2 15 38" xfId="6708"/>
    <cellStyle name="Normal 2 15 38 2" xfId="4269"/>
    <cellStyle name="Normal 2 15 38 3" xfId="1846"/>
    <cellStyle name="Normal 2 15 39" xfId="6694"/>
    <cellStyle name="Normal 2 15 39 2" xfId="4255"/>
    <cellStyle name="Normal 2 15 39 3" xfId="1832"/>
    <cellStyle name="Normal 2 15 4" xfId="7242"/>
    <cellStyle name="Normal 2 15 4 2" xfId="4798"/>
    <cellStyle name="Normal 2 15 4 3" xfId="2374"/>
    <cellStyle name="Normal 2 15 40" xfId="6681"/>
    <cellStyle name="Normal 2 15 40 2" xfId="4242"/>
    <cellStyle name="Normal 2 15 40 3" xfId="1819"/>
    <cellStyle name="Normal 2 15 41" xfId="6664"/>
    <cellStyle name="Normal 2 15 41 2" xfId="4225"/>
    <cellStyle name="Normal 2 15 41 3" xfId="1802"/>
    <cellStyle name="Normal 2 15 42" xfId="6649"/>
    <cellStyle name="Normal 2 15 42 2" xfId="4210"/>
    <cellStyle name="Normal 2 15 42 3" xfId="1787"/>
    <cellStyle name="Normal 2 15 43" xfId="6634"/>
    <cellStyle name="Normal 2 15 43 2" xfId="4195"/>
    <cellStyle name="Normal 2 15 43 3" xfId="1772"/>
    <cellStyle name="Normal 2 15 44" xfId="6619"/>
    <cellStyle name="Normal 2 15 44 2" xfId="4180"/>
    <cellStyle name="Normal 2 15 44 3" xfId="1757"/>
    <cellStyle name="Normal 2 15 45" xfId="6604"/>
    <cellStyle name="Normal 2 15 45 2" xfId="4165"/>
    <cellStyle name="Normal 2 15 45 3" xfId="1742"/>
    <cellStyle name="Normal 2 15 46" xfId="6589"/>
    <cellStyle name="Normal 2 15 46 2" xfId="4150"/>
    <cellStyle name="Normal 2 15 46 3" xfId="1727"/>
    <cellStyle name="Normal 2 15 47" xfId="6574"/>
    <cellStyle name="Normal 2 15 47 2" xfId="4135"/>
    <cellStyle name="Normal 2 15 47 3" xfId="1712"/>
    <cellStyle name="Normal 2 15 48" xfId="6559"/>
    <cellStyle name="Normal 2 15 48 2" xfId="4120"/>
    <cellStyle name="Normal 2 15 48 3" xfId="1697"/>
    <cellStyle name="Normal 2 15 49" xfId="6544"/>
    <cellStyle name="Normal 2 15 49 2" xfId="4105"/>
    <cellStyle name="Normal 2 15 49 3" xfId="1682"/>
    <cellStyle name="Normal 2 15 5" xfId="7227"/>
    <cellStyle name="Normal 2 15 5 2" xfId="4783"/>
    <cellStyle name="Normal 2 15 5 3" xfId="2359"/>
    <cellStyle name="Normal 2 15 50" xfId="6529"/>
    <cellStyle name="Normal 2 15 50 2" xfId="4090"/>
    <cellStyle name="Normal 2 15 50 3" xfId="1667"/>
    <cellStyle name="Normal 2 15 51" xfId="6514"/>
    <cellStyle name="Normal 2 15 51 2" xfId="4075"/>
    <cellStyle name="Normal 2 15 51 3" xfId="1652"/>
    <cellStyle name="Normal 2 15 52" xfId="6497"/>
    <cellStyle name="Normal 2 15 52 2" xfId="4057"/>
    <cellStyle name="Normal 2 15 52 3" xfId="1635"/>
    <cellStyle name="Normal 2 15 53" xfId="6484"/>
    <cellStyle name="Normal 2 15 53 2" xfId="4044"/>
    <cellStyle name="Normal 2 15 53 3" xfId="1622"/>
    <cellStyle name="Normal 2 15 54" xfId="6463"/>
    <cellStyle name="Normal 2 15 54 2" xfId="4023"/>
    <cellStyle name="Normal 2 15 54 3" xfId="1601"/>
    <cellStyle name="Normal 2 15 55" xfId="6448"/>
    <cellStyle name="Normal 2 15 55 2" xfId="4008"/>
    <cellStyle name="Normal 2 15 55 3" xfId="1586"/>
    <cellStyle name="Normal 2 15 56" xfId="6433"/>
    <cellStyle name="Normal 2 15 56 2" xfId="3993"/>
    <cellStyle name="Normal 2 15 56 3" xfId="1571"/>
    <cellStyle name="Normal 2 15 57" xfId="6418"/>
    <cellStyle name="Normal 2 15 57 2" xfId="3978"/>
    <cellStyle name="Normal 2 15 57 3" xfId="1556"/>
    <cellStyle name="Normal 2 15 58" xfId="6404"/>
    <cellStyle name="Normal 2 15 58 2" xfId="3964"/>
    <cellStyle name="Normal 2 15 58 3" xfId="1542"/>
    <cellStyle name="Normal 2 15 59" xfId="6391"/>
    <cellStyle name="Normal 2 15 59 2" xfId="3951"/>
    <cellStyle name="Normal 2 15 59 3" xfId="1529"/>
    <cellStyle name="Normal 2 15 6" xfId="7212"/>
    <cellStyle name="Normal 2 15 6 2" xfId="4768"/>
    <cellStyle name="Normal 2 15 6 3" xfId="2344"/>
    <cellStyle name="Normal 2 15 60" xfId="6374"/>
    <cellStyle name="Normal 2 15 60 2" xfId="3934"/>
    <cellStyle name="Normal 2 15 60 3" xfId="1512"/>
    <cellStyle name="Normal 2 15 61" xfId="6359"/>
    <cellStyle name="Normal 2 15 61 2" xfId="3919"/>
    <cellStyle name="Normal 2 15 61 3" xfId="1497"/>
    <cellStyle name="Normal 2 15 62" xfId="6344"/>
    <cellStyle name="Normal 2 15 62 2" xfId="3904"/>
    <cellStyle name="Normal 2 15 62 3" xfId="1482"/>
    <cellStyle name="Normal 2 15 63" xfId="6329"/>
    <cellStyle name="Normal 2 15 63 2" xfId="3889"/>
    <cellStyle name="Normal 2 15 63 3" xfId="1467"/>
    <cellStyle name="Normal 2 15 64" xfId="6314"/>
    <cellStyle name="Normal 2 15 64 2" xfId="3874"/>
    <cellStyle name="Normal 2 15 64 3" xfId="1452"/>
    <cellStyle name="Normal 2 15 65" xfId="6299"/>
    <cellStyle name="Normal 2 15 65 2" xfId="3859"/>
    <cellStyle name="Normal 2 15 65 3" xfId="1437"/>
    <cellStyle name="Normal 2 15 66" xfId="6284"/>
    <cellStyle name="Normal 2 15 66 2" xfId="3844"/>
    <cellStyle name="Normal 2 15 66 3" xfId="1422"/>
    <cellStyle name="Normal 2 15 67" xfId="6269"/>
    <cellStyle name="Normal 2 15 67 2" xfId="3829"/>
    <cellStyle name="Normal 2 15 67 3" xfId="1407"/>
    <cellStyle name="Normal 2 15 68" xfId="6255"/>
    <cellStyle name="Normal 2 15 68 2" xfId="3815"/>
    <cellStyle name="Normal 2 15 68 3" xfId="1393"/>
    <cellStyle name="Normal 2 15 69" xfId="6242"/>
    <cellStyle name="Normal 2 15 69 2" xfId="3802"/>
    <cellStyle name="Normal 2 15 69 3" xfId="1380"/>
    <cellStyle name="Normal 2 15 7" xfId="7193"/>
    <cellStyle name="Normal 2 15 7 2" xfId="4749"/>
    <cellStyle name="Normal 2 15 7 3" xfId="2325"/>
    <cellStyle name="Normal 2 15 70" xfId="6229"/>
    <cellStyle name="Normal 2 15 70 2" xfId="3789"/>
    <cellStyle name="Normal 2 15 70 3" xfId="1367"/>
    <cellStyle name="Normal 2 15 71" xfId="6209"/>
    <cellStyle name="Normal 2 15 71 2" xfId="3769"/>
    <cellStyle name="Normal 2 15 71 3" xfId="1347"/>
    <cellStyle name="Normal 2 15 72" xfId="6192"/>
    <cellStyle name="Normal 2 15 72 2" xfId="3752"/>
    <cellStyle name="Normal 2 15 72 3" xfId="1330"/>
    <cellStyle name="Normal 2 15 73" xfId="6178"/>
    <cellStyle name="Normal 2 15 73 2" xfId="3738"/>
    <cellStyle name="Normal 2 15 73 3" xfId="1316"/>
    <cellStyle name="Normal 2 15 74" xfId="6164"/>
    <cellStyle name="Normal 2 15 74 2" xfId="3724"/>
    <cellStyle name="Normal 2 15 74 3" xfId="1302"/>
    <cellStyle name="Normal 2 15 75" xfId="6149"/>
    <cellStyle name="Normal 2 15 75 2" xfId="3709"/>
    <cellStyle name="Normal 2 15 75 3" xfId="1287"/>
    <cellStyle name="Normal 2 15 76" xfId="6136"/>
    <cellStyle name="Normal 2 15 76 2" xfId="3696"/>
    <cellStyle name="Normal 2 15 76 3" xfId="1274"/>
    <cellStyle name="Normal 2 15 77" xfId="6123"/>
    <cellStyle name="Normal 2 15 77 2" xfId="3683"/>
    <cellStyle name="Normal 2 15 77 3" xfId="1261"/>
    <cellStyle name="Normal 2 15 78" xfId="6108"/>
    <cellStyle name="Normal 2 15 78 2" xfId="3668"/>
    <cellStyle name="Normal 2 15 78 3" xfId="1246"/>
    <cellStyle name="Normal 2 15 79" xfId="6088"/>
    <cellStyle name="Normal 2 15 79 2" xfId="3648"/>
    <cellStyle name="Normal 2 15 79 3" xfId="1226"/>
    <cellStyle name="Normal 2 15 8" xfId="7179"/>
    <cellStyle name="Normal 2 15 8 2" xfId="4735"/>
    <cellStyle name="Normal 2 15 8 3" xfId="2311"/>
    <cellStyle name="Normal 2 15 80" xfId="6073"/>
    <cellStyle name="Normal 2 15 80 2" xfId="3633"/>
    <cellStyle name="Normal 2 15 80 3" xfId="1211"/>
    <cellStyle name="Normal 2 15 81" xfId="6058"/>
    <cellStyle name="Normal 2 15 81 2" xfId="3618"/>
    <cellStyle name="Normal 2 15 81 3" xfId="1196"/>
    <cellStyle name="Normal 2 15 82" xfId="6043"/>
    <cellStyle name="Normal 2 15 82 2" xfId="3603"/>
    <cellStyle name="Normal 2 15 82 3" xfId="1181"/>
    <cellStyle name="Normal 2 15 83" xfId="6028"/>
    <cellStyle name="Normal 2 15 83 2" xfId="3588"/>
    <cellStyle name="Normal 2 15 83 3" xfId="1166"/>
    <cellStyle name="Normal 2 15 84" xfId="6013"/>
    <cellStyle name="Normal 2 15 84 2" xfId="3573"/>
    <cellStyle name="Normal 2 15 84 3" xfId="1151"/>
    <cellStyle name="Normal 2 15 85" xfId="5998"/>
    <cellStyle name="Normal 2 15 85 2" xfId="3558"/>
    <cellStyle name="Normal 2 15 85 3" xfId="1136"/>
    <cellStyle name="Normal 2 15 86" xfId="5984"/>
    <cellStyle name="Normal 2 15 86 2" xfId="3544"/>
    <cellStyle name="Normal 2 15 86 3" xfId="1122"/>
    <cellStyle name="Normal 2 15 87" xfId="5970"/>
    <cellStyle name="Normal 2 15 87 2" xfId="3530"/>
    <cellStyle name="Normal 2 15 87 3" xfId="1108"/>
    <cellStyle name="Normal 2 15 88" xfId="5957"/>
    <cellStyle name="Normal 2 15 88 2" xfId="3517"/>
    <cellStyle name="Normal 2 15 88 3" xfId="1095"/>
    <cellStyle name="Normal 2 15 89" xfId="5937"/>
    <cellStyle name="Normal 2 15 89 2" xfId="3497"/>
    <cellStyle name="Normal 2 15 89 3" xfId="1075"/>
    <cellStyle name="Normal 2 15 9" xfId="7166"/>
    <cellStyle name="Normal 2 15 9 2" xfId="4722"/>
    <cellStyle name="Normal 2 15 9 3" xfId="2298"/>
    <cellStyle name="Normal 2 15 90" xfId="5924"/>
    <cellStyle name="Normal 2 15 90 2" xfId="3484"/>
    <cellStyle name="Normal 2 15 90 3" xfId="1062"/>
    <cellStyle name="Normal 2 15 91" xfId="5902"/>
    <cellStyle name="Normal 2 15 91 2" xfId="3463"/>
    <cellStyle name="Normal 2 15 91 3" xfId="1042"/>
    <cellStyle name="Normal 2 15 92" xfId="5887"/>
    <cellStyle name="Normal 2 15 92 2" xfId="3448"/>
    <cellStyle name="Normal 2 15 92 3" xfId="1027"/>
    <cellStyle name="Normal 2 15 93" xfId="5873"/>
    <cellStyle name="Normal 2 15 93 2" xfId="3434"/>
    <cellStyle name="Normal 2 15 93 3" xfId="1013"/>
    <cellStyle name="Normal 2 15 94" xfId="5860"/>
    <cellStyle name="Normal 2 15 94 2" xfId="3421"/>
    <cellStyle name="Normal 2 15 94 3" xfId="1000"/>
    <cellStyle name="Normal 2 15 95" xfId="5847"/>
    <cellStyle name="Normal 2 15 95 2" xfId="3408"/>
    <cellStyle name="Normal 2 15 95 3" xfId="987"/>
    <cellStyle name="Normal 2 15 96" xfId="5827"/>
    <cellStyle name="Normal 2 15 96 2" xfId="3388"/>
    <cellStyle name="Normal 2 15 96 3" xfId="967"/>
    <cellStyle name="Normal 2 15 97" xfId="5812"/>
    <cellStyle name="Normal 2 15 97 2" xfId="3373"/>
    <cellStyle name="Normal 2 15 97 3" xfId="952"/>
    <cellStyle name="Normal 2 15 98" xfId="5797"/>
    <cellStyle name="Normal 2 15 98 2" xfId="3358"/>
    <cellStyle name="Normal 2 15 98 3" xfId="937"/>
    <cellStyle name="Normal 2 15 99" xfId="5782"/>
    <cellStyle name="Normal 2 15 99 2" xfId="3343"/>
    <cellStyle name="Normal 2 15 99 3" xfId="922"/>
    <cellStyle name="Normal 2 150" xfId="5616"/>
    <cellStyle name="Normal 2 150 2" xfId="3177"/>
    <cellStyle name="Normal 2 150 3" xfId="756"/>
    <cellStyle name="Normal 2 151" xfId="5615"/>
    <cellStyle name="Normal 2 151 2" xfId="3176"/>
    <cellStyle name="Normal 2 151 3" xfId="755"/>
    <cellStyle name="Normal 2 152" xfId="5614"/>
    <cellStyle name="Normal 2 152 2" xfId="3175"/>
    <cellStyle name="Normal 2 152 3" xfId="754"/>
    <cellStyle name="Normal 2 153" xfId="5644"/>
    <cellStyle name="Normal 2 153 2" xfId="3205"/>
    <cellStyle name="Normal 2 153 3" xfId="784"/>
    <cellStyle name="Normal 2 154" xfId="5610"/>
    <cellStyle name="Normal 2 154 2" xfId="3171"/>
    <cellStyle name="Normal 2 154 3" xfId="750"/>
    <cellStyle name="Normal 2 155" xfId="5593"/>
    <cellStyle name="Normal 2 155 2" xfId="3154"/>
    <cellStyle name="Normal 2 155 3" xfId="733"/>
    <cellStyle name="Normal 2 156" xfId="5567"/>
    <cellStyle name="Normal 2 156 2" xfId="3128"/>
    <cellStyle name="Normal 2 156 3" xfId="707"/>
    <cellStyle name="Normal 2 157" xfId="5609"/>
    <cellStyle name="Normal 2 157 2" xfId="3170"/>
    <cellStyle name="Normal 2 157 3" xfId="749"/>
    <cellStyle name="Normal 2 158" xfId="5562"/>
    <cellStyle name="Normal 2 158 2" xfId="3123"/>
    <cellStyle name="Normal 2 158 3" xfId="702"/>
    <cellStyle name="Normal 2 159" xfId="5547"/>
    <cellStyle name="Normal 2 159 2" xfId="3108"/>
    <cellStyle name="Normal 2 159 3" xfId="687"/>
    <cellStyle name="Normal 2 16" xfId="7287"/>
    <cellStyle name="Normal 2 16 2" xfId="4843"/>
    <cellStyle name="Normal 2 16 3" xfId="2419"/>
    <cellStyle name="Normal 2 160" xfId="5532"/>
    <cellStyle name="Normal 2 160 2" xfId="3093"/>
    <cellStyle name="Normal 2 160 3" xfId="672"/>
    <cellStyle name="Normal 2 161" xfId="5518"/>
    <cellStyle name="Normal 2 161 2" xfId="3079"/>
    <cellStyle name="Normal 2 161 3" xfId="658"/>
    <cellStyle name="Normal 2 162" xfId="5503"/>
    <cellStyle name="Normal 2 162 2" xfId="3064"/>
    <cellStyle name="Normal 2 162 3" xfId="643"/>
    <cellStyle name="Normal 2 163" xfId="5477"/>
    <cellStyle name="Normal 2 163 2" xfId="3038"/>
    <cellStyle name="Normal 2 163 3" xfId="617"/>
    <cellStyle name="Normal 2 164" xfId="5629"/>
    <cellStyle name="Normal 2 164 2" xfId="3190"/>
    <cellStyle name="Normal 2 164 3" xfId="769"/>
    <cellStyle name="Normal 2 165" xfId="5473"/>
    <cellStyle name="Normal 2 165 2" xfId="3034"/>
    <cellStyle name="Normal 2 165 3" xfId="613"/>
    <cellStyle name="Normal 2 166" xfId="5432"/>
    <cellStyle name="Normal 2 166 2" xfId="2993"/>
    <cellStyle name="Normal 2 166 3" xfId="572"/>
    <cellStyle name="Normal 2 167" xfId="5417"/>
    <cellStyle name="Normal 2 167 2" xfId="2978"/>
    <cellStyle name="Normal 2 167 3" xfId="557"/>
    <cellStyle name="Normal 2 168" xfId="5435"/>
    <cellStyle name="Normal 2 168 2" xfId="2996"/>
    <cellStyle name="Normal 2 168 3" xfId="575"/>
    <cellStyle name="Normal 2 169" xfId="5412"/>
    <cellStyle name="Normal 2 169 2" xfId="2973"/>
    <cellStyle name="Normal 2 169 3" xfId="552"/>
    <cellStyle name="Normal 2 17" xfId="7272"/>
    <cellStyle name="Normal 2 17 2" xfId="4828"/>
    <cellStyle name="Normal 2 17 3" xfId="2404"/>
    <cellStyle name="Normal 2 170" xfId="5398"/>
    <cellStyle name="Normal 2 170 2" xfId="2959"/>
    <cellStyle name="Normal 2 170 3" xfId="538"/>
    <cellStyle name="Normal 2 171" xfId="5356"/>
    <cellStyle name="Normal 2 171 2" xfId="2917"/>
    <cellStyle name="Normal 2 171 3" xfId="496"/>
    <cellStyle name="Normal 2 172" xfId="5360"/>
    <cellStyle name="Normal 2 172 2" xfId="2921"/>
    <cellStyle name="Normal 2 172 3" xfId="500"/>
    <cellStyle name="Normal 2 173" xfId="5351"/>
    <cellStyle name="Normal 2 173 2" xfId="2912"/>
    <cellStyle name="Normal 2 173 3" xfId="491"/>
    <cellStyle name="Normal 2 174" xfId="5336"/>
    <cellStyle name="Normal 2 174 2" xfId="2897"/>
    <cellStyle name="Normal 2 174 3" xfId="476"/>
    <cellStyle name="Normal 2 175" xfId="5321"/>
    <cellStyle name="Normal 2 175 2" xfId="2882"/>
    <cellStyle name="Normal 2 175 3" xfId="461"/>
    <cellStyle name="Normal 2 176" xfId="5306"/>
    <cellStyle name="Normal 2 176 2" xfId="2867"/>
    <cellStyle name="Normal 2 176 3" xfId="446"/>
    <cellStyle name="Normal 2 177" xfId="5292"/>
    <cellStyle name="Normal 2 177 2" xfId="2853"/>
    <cellStyle name="Normal 2 177 3" xfId="432"/>
    <cellStyle name="Normal 2 178" xfId="5277"/>
    <cellStyle name="Normal 2 178 2" xfId="2838"/>
    <cellStyle name="Normal 2 178 3" xfId="417"/>
    <cellStyle name="Normal 2 179" xfId="5251"/>
    <cellStyle name="Normal 2 179 2" xfId="2812"/>
    <cellStyle name="Normal 2 179 3" xfId="391"/>
    <cellStyle name="Normal 2 18" xfId="7257"/>
    <cellStyle name="Normal 2 18 2" xfId="4813"/>
    <cellStyle name="Normal 2 18 3" xfId="2389"/>
    <cellStyle name="Normal 2 180" xfId="5358"/>
    <cellStyle name="Normal 2 180 2" xfId="2919"/>
    <cellStyle name="Normal 2 180 3" xfId="498"/>
    <cellStyle name="Normal 2 181" xfId="5246"/>
    <cellStyle name="Normal 2 181 2" xfId="2807"/>
    <cellStyle name="Normal 2 181 3" xfId="386"/>
    <cellStyle name="Normal 2 182" xfId="5232"/>
    <cellStyle name="Normal 2 182 2" xfId="2793"/>
    <cellStyle name="Normal 2 182 3" xfId="372"/>
    <cellStyle name="Normal 2 183" xfId="5194"/>
    <cellStyle name="Normal 2 183 2" xfId="2755"/>
    <cellStyle name="Normal 2 183 3" xfId="334"/>
    <cellStyle name="Normal 2 184" xfId="5179"/>
    <cellStyle name="Normal 2 184 2" xfId="2740"/>
    <cellStyle name="Normal 2 184 3" xfId="319"/>
    <cellStyle name="Normal 2 185" xfId="5164"/>
    <cellStyle name="Normal 2 185 2" xfId="2725"/>
    <cellStyle name="Normal 2 185 3" xfId="304"/>
    <cellStyle name="Normal 2 186" xfId="5149"/>
    <cellStyle name="Normal 2 186 2" xfId="2710"/>
    <cellStyle name="Normal 2 186 3" xfId="289"/>
    <cellStyle name="Normal 2 187" xfId="5131"/>
    <cellStyle name="Normal 2 187 2" xfId="2692"/>
    <cellStyle name="Normal 2 187 3" xfId="271"/>
    <cellStyle name="Normal 2 188" xfId="5134"/>
    <cellStyle name="Normal 2 188 2" xfId="2695"/>
    <cellStyle name="Normal 2 188 3" xfId="274"/>
    <cellStyle name="Normal 2 189" xfId="5127"/>
    <cellStyle name="Normal 2 189 2" xfId="2688"/>
    <cellStyle name="Normal 2 189 3" xfId="267"/>
    <cellStyle name="Normal 2 19" xfId="7256"/>
    <cellStyle name="Normal 2 19 2" xfId="4812"/>
    <cellStyle name="Normal 2 19 3" xfId="2388"/>
    <cellStyle name="Normal 2 190" xfId="5086"/>
    <cellStyle name="Normal 2 190 2" xfId="2647"/>
    <cellStyle name="Normal 2 190 3" xfId="226"/>
    <cellStyle name="Normal 2 191" xfId="5089"/>
    <cellStyle name="Normal 2 191 2" xfId="2650"/>
    <cellStyle name="Normal 2 191 3" xfId="229"/>
    <cellStyle name="Normal 2 192" xfId="5081"/>
    <cellStyle name="Normal 2 192 2" xfId="2642"/>
    <cellStyle name="Normal 2 192 3" xfId="221"/>
    <cellStyle name="Normal 2 193" xfId="5066"/>
    <cellStyle name="Normal 2 193 2" xfId="2627"/>
    <cellStyle name="Normal 2 193 3" xfId="206"/>
    <cellStyle name="Normal 2 194" xfId="5052"/>
    <cellStyle name="Normal 2 194 2" xfId="2613"/>
    <cellStyle name="Normal 2 194 3" xfId="192"/>
    <cellStyle name="Normal 2 195" xfId="5014"/>
    <cellStyle name="Normal 2 195 2" xfId="2575"/>
    <cellStyle name="Normal 2 195 3" xfId="154"/>
    <cellStyle name="Normal 2 196" xfId="4999"/>
    <cellStyle name="Normal 2 196 2" xfId="2560"/>
    <cellStyle name="Normal 2 196 3" xfId="139"/>
    <cellStyle name="Normal 2 197" xfId="4982"/>
    <cellStyle name="Normal 2 197 2" xfId="2543"/>
    <cellStyle name="Normal 2 197 3" xfId="122"/>
    <cellStyle name="Normal 2 198" xfId="4984"/>
    <cellStyle name="Normal 2 198 2" xfId="2545"/>
    <cellStyle name="Normal 2 198 3" xfId="124"/>
    <cellStyle name="Normal 2 199" xfId="4954"/>
    <cellStyle name="Normal 2 199 2" xfId="2515"/>
    <cellStyle name="Normal 2 199 3" xfId="94"/>
    <cellStyle name="Normal 2 2" xfId="7303"/>
    <cellStyle name="Normal 2 2 10" xfId="7164"/>
    <cellStyle name="Normal 2 2 10 2" xfId="4720"/>
    <cellStyle name="Normal 2 2 10 3" xfId="2296"/>
    <cellStyle name="Normal 2 2 100" xfId="5824"/>
    <cellStyle name="Normal 2 2 100 2" xfId="3385"/>
    <cellStyle name="Normal 2 2 100 3" xfId="964"/>
    <cellStyle name="Normal 2 2 101" xfId="5809"/>
    <cellStyle name="Normal 2 2 101 2" xfId="3370"/>
    <cellStyle name="Normal 2 2 101 3" xfId="949"/>
    <cellStyle name="Normal 2 2 102" xfId="5794"/>
    <cellStyle name="Normal 2 2 102 2" xfId="3355"/>
    <cellStyle name="Normal 2 2 102 3" xfId="934"/>
    <cellStyle name="Normal 2 2 103" xfId="5779"/>
    <cellStyle name="Normal 2 2 103 2" xfId="3340"/>
    <cellStyle name="Normal 2 2 103 3" xfId="919"/>
    <cellStyle name="Normal 2 2 104" xfId="5764"/>
    <cellStyle name="Normal 2 2 104 2" xfId="3325"/>
    <cellStyle name="Normal 2 2 104 3" xfId="904"/>
    <cellStyle name="Normal 2 2 105" xfId="5707"/>
    <cellStyle name="Normal 2 2 105 2" xfId="3268"/>
    <cellStyle name="Normal 2 2 105 3" xfId="847"/>
    <cellStyle name="Normal 2 2 106" xfId="5709"/>
    <cellStyle name="Normal 2 2 106 2" xfId="3270"/>
    <cellStyle name="Normal 2 2 106 3" xfId="849"/>
    <cellStyle name="Normal 2 2 107" xfId="5676"/>
    <cellStyle name="Normal 2 2 107 2" xfId="3237"/>
    <cellStyle name="Normal 2 2 107 3" xfId="816"/>
    <cellStyle name="Normal 2 2 108" xfId="5704"/>
    <cellStyle name="Normal 2 2 108 2" xfId="3265"/>
    <cellStyle name="Normal 2 2 108 3" xfId="844"/>
    <cellStyle name="Normal 2 2 109" xfId="5689"/>
    <cellStyle name="Normal 2 2 109 2" xfId="3250"/>
    <cellStyle name="Normal 2 2 109 3" xfId="829"/>
    <cellStyle name="Normal 2 2 11" xfId="7146"/>
    <cellStyle name="Normal 2 2 11 2" xfId="4702"/>
    <cellStyle name="Normal 2 2 11 3" xfId="2278"/>
    <cellStyle name="Normal 2 2 110" xfId="5673"/>
    <cellStyle name="Normal 2 2 110 2" xfId="3234"/>
    <cellStyle name="Normal 2 2 110 3" xfId="813"/>
    <cellStyle name="Normal 2 2 111" xfId="5613"/>
    <cellStyle name="Normal 2 2 111 2" xfId="3174"/>
    <cellStyle name="Normal 2 2 111 3" xfId="753"/>
    <cellStyle name="Normal 2 2 112" xfId="5597"/>
    <cellStyle name="Normal 2 2 112 2" xfId="3158"/>
    <cellStyle name="Normal 2 2 112 3" xfId="737"/>
    <cellStyle name="Normal 2 2 113" xfId="5628"/>
    <cellStyle name="Normal 2 2 113 2" xfId="3189"/>
    <cellStyle name="Normal 2 2 113 3" xfId="768"/>
    <cellStyle name="Normal 2 2 114" xfId="5566"/>
    <cellStyle name="Normal 2 2 114 2" xfId="3127"/>
    <cellStyle name="Normal 2 2 114 3" xfId="706"/>
    <cellStyle name="Normal 2 2 115" xfId="5594"/>
    <cellStyle name="Normal 2 2 115 2" xfId="3155"/>
    <cellStyle name="Normal 2 2 115 3" xfId="734"/>
    <cellStyle name="Normal 2 2 116" xfId="5579"/>
    <cellStyle name="Normal 2 2 116 2" xfId="3140"/>
    <cellStyle name="Normal 2 2 116 3" xfId="719"/>
    <cellStyle name="Normal 2 2 117" xfId="5563"/>
    <cellStyle name="Normal 2 2 117 2" xfId="3124"/>
    <cellStyle name="Normal 2 2 117 3" xfId="703"/>
    <cellStyle name="Normal 2 2 118" xfId="5548"/>
    <cellStyle name="Normal 2 2 118 2" xfId="3109"/>
    <cellStyle name="Normal 2 2 118 3" xfId="688"/>
    <cellStyle name="Normal 2 2 119" xfId="5533"/>
    <cellStyle name="Normal 2 2 119 2" xfId="3094"/>
    <cellStyle name="Normal 2 2 119 3" xfId="673"/>
    <cellStyle name="Normal 2 2 12" xfId="7148"/>
    <cellStyle name="Normal 2 2 12 2" xfId="4704"/>
    <cellStyle name="Normal 2 2 12 3" xfId="2280"/>
    <cellStyle name="Normal 2 2 120" xfId="5476"/>
    <cellStyle name="Normal 2 2 120 2" xfId="3037"/>
    <cellStyle name="Normal 2 2 120 3" xfId="616"/>
    <cellStyle name="Normal 2 2 121" xfId="5504"/>
    <cellStyle name="Normal 2 2 121 2" xfId="3065"/>
    <cellStyle name="Normal 2 2 121 3" xfId="644"/>
    <cellStyle name="Normal 2 2 122" xfId="5489"/>
    <cellStyle name="Normal 2 2 122 2" xfId="3050"/>
    <cellStyle name="Normal 2 2 122 3" xfId="629"/>
    <cellStyle name="Normal 2 2 123" xfId="5431"/>
    <cellStyle name="Normal 2 2 123 2" xfId="2992"/>
    <cellStyle name="Normal 2 2 123 3" xfId="571"/>
    <cellStyle name="Normal 2 2 124" xfId="5416"/>
    <cellStyle name="Normal 2 2 124 2" xfId="2977"/>
    <cellStyle name="Normal 2 2 124 3" xfId="556"/>
    <cellStyle name="Normal 2 2 125" xfId="5433"/>
    <cellStyle name="Normal 2 2 125 2" xfId="2994"/>
    <cellStyle name="Normal 2 2 125 3" xfId="573"/>
    <cellStyle name="Normal 2 2 126" xfId="5434"/>
    <cellStyle name="Normal 2 2 126 2" xfId="2995"/>
    <cellStyle name="Normal 2 2 126 3" xfId="574"/>
    <cellStyle name="Normal 2 2 127" xfId="5413"/>
    <cellStyle name="Normal 2 2 127 2" xfId="2974"/>
    <cellStyle name="Normal 2 2 127 3" xfId="553"/>
    <cellStyle name="Normal 2 2 128" xfId="5355"/>
    <cellStyle name="Normal 2 2 128 2" xfId="2916"/>
    <cellStyle name="Normal 2 2 128 3" xfId="495"/>
    <cellStyle name="Normal 2 2 129" xfId="5357"/>
    <cellStyle name="Normal 2 2 129 2" xfId="2918"/>
    <cellStyle name="Normal 2 2 129 3" xfId="497"/>
    <cellStyle name="Normal 2 2 13" xfId="7149"/>
    <cellStyle name="Normal 2 2 13 2" xfId="4705"/>
    <cellStyle name="Normal 2 2 13 3" xfId="2281"/>
    <cellStyle name="Normal 2 2 130" xfId="5359"/>
    <cellStyle name="Normal 2 2 130 2" xfId="2920"/>
    <cellStyle name="Normal 2 2 130 3" xfId="499"/>
    <cellStyle name="Normal 2 2 131" xfId="5352"/>
    <cellStyle name="Normal 2 2 131 2" xfId="2913"/>
    <cellStyle name="Normal 2 2 131 3" xfId="492"/>
    <cellStyle name="Normal 2 2 132" xfId="5337"/>
    <cellStyle name="Normal 2 2 132 2" xfId="2898"/>
    <cellStyle name="Normal 2 2 132 3" xfId="477"/>
    <cellStyle name="Normal 2 2 133" xfId="5322"/>
    <cellStyle name="Normal 2 2 133 2" xfId="2883"/>
    <cellStyle name="Normal 2 2 133 3" xfId="462"/>
    <cellStyle name="Normal 2 2 134" xfId="5307"/>
    <cellStyle name="Normal 2 2 134 2" xfId="2868"/>
    <cellStyle name="Normal 2 2 134 3" xfId="447"/>
    <cellStyle name="Normal 2 2 135" xfId="5250"/>
    <cellStyle name="Normal 2 2 135 2" xfId="2811"/>
    <cellStyle name="Normal 2 2 135 3" xfId="390"/>
    <cellStyle name="Normal 2 2 136" xfId="5278"/>
    <cellStyle name="Normal 2 2 136 2" xfId="2839"/>
    <cellStyle name="Normal 2 2 136 3" xfId="418"/>
    <cellStyle name="Normal 2 2 137" xfId="5263"/>
    <cellStyle name="Normal 2 2 137 2" xfId="2824"/>
    <cellStyle name="Normal 2 2 137 3" xfId="403"/>
    <cellStyle name="Normal 2 2 138" xfId="5247"/>
    <cellStyle name="Normal 2 2 138 2" xfId="2808"/>
    <cellStyle name="Normal 2 2 138 3" xfId="387"/>
    <cellStyle name="Normal 2 2 139" xfId="5193"/>
    <cellStyle name="Normal 2 2 139 2" xfId="2754"/>
    <cellStyle name="Normal 2 2 139 3" xfId="333"/>
    <cellStyle name="Normal 2 2 14" xfId="7143"/>
    <cellStyle name="Normal 2 2 14 2" xfId="4699"/>
    <cellStyle name="Normal 2 2 14 3" xfId="2275"/>
    <cellStyle name="Normal 2 2 140" xfId="5178"/>
    <cellStyle name="Normal 2 2 140 2" xfId="2739"/>
    <cellStyle name="Normal 2 2 140 3" xfId="318"/>
    <cellStyle name="Normal 2 2 141" xfId="5163"/>
    <cellStyle name="Normal 2 2 141 2" xfId="2724"/>
    <cellStyle name="Normal 2 2 141 3" xfId="303"/>
    <cellStyle name="Normal 2 2 142" xfId="5148"/>
    <cellStyle name="Normal 2 2 142 2" xfId="2709"/>
    <cellStyle name="Normal 2 2 142 3" xfId="288"/>
    <cellStyle name="Normal 2 2 143" xfId="5130"/>
    <cellStyle name="Normal 2 2 143 2" xfId="2691"/>
    <cellStyle name="Normal 2 2 143 3" xfId="270"/>
    <cellStyle name="Normal 2 2 144" xfId="5132"/>
    <cellStyle name="Normal 2 2 144 2" xfId="2693"/>
    <cellStyle name="Normal 2 2 144 3" xfId="272"/>
    <cellStyle name="Normal 2 2 145" xfId="5133"/>
    <cellStyle name="Normal 2 2 145 2" xfId="2694"/>
    <cellStyle name="Normal 2 2 145 3" xfId="273"/>
    <cellStyle name="Normal 2 2 146" xfId="5085"/>
    <cellStyle name="Normal 2 2 146 2" xfId="2646"/>
    <cellStyle name="Normal 2 2 146 3" xfId="225"/>
    <cellStyle name="Normal 2 2 147" xfId="5087"/>
    <cellStyle name="Normal 2 2 147 2" xfId="2648"/>
    <cellStyle name="Normal 2 2 147 3" xfId="227"/>
    <cellStyle name="Normal 2 2 148" xfId="5088"/>
    <cellStyle name="Normal 2 2 148 2" xfId="2649"/>
    <cellStyle name="Normal 2 2 148 3" xfId="228"/>
    <cellStyle name="Normal 2 2 149" xfId="5082"/>
    <cellStyle name="Normal 2 2 149 2" xfId="2643"/>
    <cellStyle name="Normal 2 2 149 3" xfId="222"/>
    <cellStyle name="Normal 2 2 15" xfId="7088"/>
    <cellStyle name="Normal 2 2 15 2" xfId="4644"/>
    <cellStyle name="Normal 2 2 15 3" xfId="2220"/>
    <cellStyle name="Normal 2 2 150" xfId="5067"/>
    <cellStyle name="Normal 2 2 150 2" xfId="2628"/>
    <cellStyle name="Normal 2 2 150 3" xfId="207"/>
    <cellStyle name="Normal 2 2 151" xfId="5013"/>
    <cellStyle name="Normal 2 2 151 2" xfId="2574"/>
    <cellStyle name="Normal 2 2 151 3" xfId="153"/>
    <cellStyle name="Normal 2 2 152" xfId="4998"/>
    <cellStyle name="Normal 2 2 152 2" xfId="2559"/>
    <cellStyle name="Normal 2 2 152 3" xfId="138"/>
    <cellStyle name="Normal 2 2 153" xfId="4981"/>
    <cellStyle name="Normal 2 2 153 2" xfId="2542"/>
    <cellStyle name="Normal 2 2 153 3" xfId="121"/>
    <cellStyle name="Normal 2 2 154" xfId="4983"/>
    <cellStyle name="Normal 2 2 154 2" xfId="2544"/>
    <cellStyle name="Normal 2 2 154 3" xfId="123"/>
    <cellStyle name="Normal 2 2 155" xfId="4953"/>
    <cellStyle name="Normal 2 2 155 2" xfId="2514"/>
    <cellStyle name="Normal 2 2 155 3" xfId="93"/>
    <cellStyle name="Normal 2 2 156" xfId="4938"/>
    <cellStyle name="Normal 2 2 156 2" xfId="2499"/>
    <cellStyle name="Normal 2 2 156 3" xfId="78"/>
    <cellStyle name="Normal 2 2 157" xfId="4923"/>
    <cellStyle name="Normal 2 2 157 2" xfId="2484"/>
    <cellStyle name="Normal 2 2 157 3" xfId="63"/>
    <cellStyle name="Normal 2 2 158" xfId="4908"/>
    <cellStyle name="Normal 2 2 158 2" xfId="2469"/>
    <cellStyle name="Normal 2 2 158 3" xfId="48"/>
    <cellStyle name="Normal 2 2 159" xfId="4893"/>
    <cellStyle name="Normal 2 2 159 2" xfId="2454"/>
    <cellStyle name="Normal 2 2 159 3" xfId="33"/>
    <cellStyle name="Normal 2 2 16" xfId="7072"/>
    <cellStyle name="Normal 2 2 16 2" xfId="4629"/>
    <cellStyle name="Normal 2 2 16 3" xfId="2205"/>
    <cellStyle name="Normal 2 2 160" xfId="4878"/>
    <cellStyle name="Normal 2 2 160 2" xfId="2439"/>
    <cellStyle name="Normal 2 2 160 3" xfId="18"/>
    <cellStyle name="Normal 2 2 161" xfId="4859"/>
    <cellStyle name="Normal 2 2 162" xfId="4856"/>
    <cellStyle name="Normal 2 2 17" xfId="7056"/>
    <cellStyle name="Normal 2 2 17 2" xfId="4614"/>
    <cellStyle name="Normal 2 2 17 3" xfId="2190"/>
    <cellStyle name="Normal 2 2 18" xfId="7041"/>
    <cellStyle name="Normal 2 2 18 2" xfId="4599"/>
    <cellStyle name="Normal 2 2 18 3" xfId="2175"/>
    <cellStyle name="Normal 2 2 19" xfId="7026"/>
    <cellStyle name="Normal 2 2 19 2" xfId="4584"/>
    <cellStyle name="Normal 2 2 19 3" xfId="2160"/>
    <cellStyle name="Normal 2 2 2" xfId="7286"/>
    <cellStyle name="Normal 2 2 2 2" xfId="4842"/>
    <cellStyle name="Normal 2 2 2 3" xfId="2418"/>
    <cellStyle name="Normal 2 2 20" xfId="7009"/>
    <cellStyle name="Normal 2 2 20 2" xfId="4567"/>
    <cellStyle name="Normal 2 2 20 3" xfId="2143"/>
    <cellStyle name="Normal 2 2 21" xfId="7011"/>
    <cellStyle name="Normal 2 2 21 2" xfId="4569"/>
    <cellStyle name="Normal 2 2 21 3" xfId="2145"/>
    <cellStyle name="Normal 2 2 22" xfId="6976"/>
    <cellStyle name="Normal 2 2 22 2" xfId="4534"/>
    <cellStyle name="Normal 2 2 22 3" xfId="2110"/>
    <cellStyle name="Normal 2 2 23" xfId="7006"/>
    <cellStyle name="Normal 2 2 23 2" xfId="4564"/>
    <cellStyle name="Normal 2 2 23 3" xfId="2140"/>
    <cellStyle name="Normal 2 2 24" xfId="6947"/>
    <cellStyle name="Normal 2 2 24 2" xfId="4505"/>
    <cellStyle name="Normal 2 2 24 3" xfId="2081"/>
    <cellStyle name="Normal 2 2 25" xfId="6928"/>
    <cellStyle name="Normal 2 2 25 2" xfId="4487"/>
    <cellStyle name="Normal 2 2 25 3" xfId="2063"/>
    <cellStyle name="Normal 2 2 26" xfId="6930"/>
    <cellStyle name="Normal 2 2 26 2" xfId="4489"/>
    <cellStyle name="Normal 2 2 26 3" xfId="2065"/>
    <cellStyle name="Normal 2 2 27" xfId="6931"/>
    <cellStyle name="Normal 2 2 27 2" xfId="4490"/>
    <cellStyle name="Normal 2 2 27 3" xfId="2066"/>
    <cellStyle name="Normal 2 2 28" xfId="6925"/>
    <cellStyle name="Normal 2 2 28 2" xfId="4484"/>
    <cellStyle name="Normal 2 2 28 3" xfId="2060"/>
    <cellStyle name="Normal 2 2 29" xfId="6910"/>
    <cellStyle name="Normal 2 2 29 2" xfId="4469"/>
    <cellStyle name="Normal 2 2 29 3" xfId="2045"/>
    <cellStyle name="Normal 2 2 3" xfId="7271"/>
    <cellStyle name="Normal 2 2 3 2" xfId="4827"/>
    <cellStyle name="Normal 2 2 3 3" xfId="2403"/>
    <cellStyle name="Normal 2 2 30" xfId="6895"/>
    <cellStyle name="Normal 2 2 30 2" xfId="4454"/>
    <cellStyle name="Normal 2 2 30 3" xfId="2030"/>
    <cellStyle name="Normal 2 2 31" xfId="6880"/>
    <cellStyle name="Normal 2 2 31 2" xfId="4439"/>
    <cellStyle name="Normal 2 2 31 3" xfId="2015"/>
    <cellStyle name="Normal 2 2 32" xfId="6865"/>
    <cellStyle name="Normal 2 2 32 2" xfId="4424"/>
    <cellStyle name="Normal 2 2 32 3" xfId="2000"/>
    <cellStyle name="Normal 2 2 33" xfId="6802"/>
    <cellStyle name="Normal 2 2 33 2" xfId="4363"/>
    <cellStyle name="Normal 2 2 33 3" xfId="1940"/>
    <cellStyle name="Normal 2 2 34" xfId="6804"/>
    <cellStyle name="Normal 2 2 34 2" xfId="4365"/>
    <cellStyle name="Normal 2 2 34 3" xfId="1942"/>
    <cellStyle name="Normal 2 2 35" xfId="6806"/>
    <cellStyle name="Normal 2 2 35 2" xfId="4367"/>
    <cellStyle name="Normal 2 2 35 3" xfId="1944"/>
    <cellStyle name="Normal 2 2 36" xfId="6799"/>
    <cellStyle name="Normal 2 2 36 2" xfId="4360"/>
    <cellStyle name="Normal 2 2 36 3" xfId="1937"/>
    <cellStyle name="Normal 2 2 37" xfId="6737"/>
    <cellStyle name="Normal 2 2 37 2" xfId="4298"/>
    <cellStyle name="Normal 2 2 37 3" xfId="1875"/>
    <cellStyle name="Normal 2 2 38" xfId="6739"/>
    <cellStyle name="Normal 2 2 38 2" xfId="4300"/>
    <cellStyle name="Normal 2 2 38 3" xfId="1877"/>
    <cellStyle name="Normal 2 2 39" xfId="6770"/>
    <cellStyle name="Normal 2 2 39 2" xfId="4331"/>
    <cellStyle name="Normal 2 2 39 3" xfId="1908"/>
    <cellStyle name="Normal 2 2 4" xfId="7255"/>
    <cellStyle name="Normal 2 2 4 2" xfId="4811"/>
    <cellStyle name="Normal 2 2 4 3" xfId="2387"/>
    <cellStyle name="Normal 2 2 40" xfId="6734"/>
    <cellStyle name="Normal 2 2 40 2" xfId="4295"/>
    <cellStyle name="Normal 2 2 40 3" xfId="1872"/>
    <cellStyle name="Normal 2 2 41" xfId="6677"/>
    <cellStyle name="Normal 2 2 41 2" xfId="4238"/>
    <cellStyle name="Normal 2 2 41 3" xfId="1815"/>
    <cellStyle name="Normal 2 2 42" xfId="6662"/>
    <cellStyle name="Normal 2 2 42 2" xfId="4223"/>
    <cellStyle name="Normal 2 2 42 3" xfId="1800"/>
    <cellStyle name="Normal 2 2 43" xfId="6647"/>
    <cellStyle name="Normal 2 2 43 2" xfId="4208"/>
    <cellStyle name="Normal 2 2 43 3" xfId="1785"/>
    <cellStyle name="Normal 2 2 44" xfId="6632"/>
    <cellStyle name="Normal 2 2 44 2" xfId="4193"/>
    <cellStyle name="Normal 2 2 44 3" xfId="1770"/>
    <cellStyle name="Normal 2 2 45" xfId="6617"/>
    <cellStyle name="Normal 2 2 45 2" xfId="4178"/>
    <cellStyle name="Normal 2 2 45 3" xfId="1755"/>
    <cellStyle name="Normal 2 2 46" xfId="6602"/>
    <cellStyle name="Normal 2 2 46 2" xfId="4163"/>
    <cellStyle name="Normal 2 2 46 3" xfId="1740"/>
    <cellStyle name="Normal 2 2 47" xfId="6587"/>
    <cellStyle name="Normal 2 2 47 2" xfId="4148"/>
    <cellStyle name="Normal 2 2 47 3" xfId="1725"/>
    <cellStyle name="Normal 2 2 48" xfId="6572"/>
    <cellStyle name="Normal 2 2 48 2" xfId="4133"/>
    <cellStyle name="Normal 2 2 48 3" xfId="1710"/>
    <cellStyle name="Normal 2 2 49" xfId="6557"/>
    <cellStyle name="Normal 2 2 49 2" xfId="4118"/>
    <cellStyle name="Normal 2 2 49 3" xfId="1695"/>
    <cellStyle name="Normal 2 2 5" xfId="7240"/>
    <cellStyle name="Normal 2 2 5 2" xfId="4796"/>
    <cellStyle name="Normal 2 2 5 3" xfId="2372"/>
    <cellStyle name="Normal 2 2 50" xfId="6542"/>
    <cellStyle name="Normal 2 2 50 2" xfId="4103"/>
    <cellStyle name="Normal 2 2 50 3" xfId="1680"/>
    <cellStyle name="Normal 2 2 51" xfId="6527"/>
    <cellStyle name="Normal 2 2 51 2" xfId="4088"/>
    <cellStyle name="Normal 2 2 51 3" xfId="1665"/>
    <cellStyle name="Normal 2 2 52" xfId="6510"/>
    <cellStyle name="Normal 2 2 52 2" xfId="4070"/>
    <cellStyle name="Normal 2 2 52 3" xfId="1648"/>
    <cellStyle name="Normal 2 2 53" xfId="6512"/>
    <cellStyle name="Normal 2 2 53 2" xfId="4072"/>
    <cellStyle name="Normal 2 2 53 3" xfId="1650"/>
    <cellStyle name="Normal 2 2 54" xfId="6478"/>
    <cellStyle name="Normal 2 2 54 2" xfId="4038"/>
    <cellStyle name="Normal 2 2 54 3" xfId="1616"/>
    <cellStyle name="Normal 2 2 55" xfId="6480"/>
    <cellStyle name="Normal 2 2 55 2" xfId="4040"/>
    <cellStyle name="Normal 2 2 55 3" xfId="1618"/>
    <cellStyle name="Normal 2 2 56" xfId="6482"/>
    <cellStyle name="Normal 2 2 56 2" xfId="4042"/>
    <cellStyle name="Normal 2 2 56 3" xfId="1620"/>
    <cellStyle name="Normal 2 2 57" xfId="6475"/>
    <cellStyle name="Normal 2 2 57 2" xfId="4035"/>
    <cellStyle name="Normal 2 2 57 3" xfId="1613"/>
    <cellStyle name="Normal 2 2 58" xfId="6460"/>
    <cellStyle name="Normal 2 2 58 2" xfId="4020"/>
    <cellStyle name="Normal 2 2 58 3" xfId="1598"/>
    <cellStyle name="Normal 2 2 59" xfId="6445"/>
    <cellStyle name="Normal 2 2 59 2" xfId="4005"/>
    <cellStyle name="Normal 2 2 59 3" xfId="1583"/>
    <cellStyle name="Normal 2 2 6" xfId="7225"/>
    <cellStyle name="Normal 2 2 6 2" xfId="4781"/>
    <cellStyle name="Normal 2 2 6 3" xfId="2357"/>
    <cellStyle name="Normal 2 2 60" xfId="6389"/>
    <cellStyle name="Normal 2 2 60 2" xfId="3949"/>
    <cellStyle name="Normal 2 2 60 3" xfId="1527"/>
    <cellStyle name="Normal 2 2 61" xfId="6430"/>
    <cellStyle name="Normal 2 2 61 2" xfId="3990"/>
    <cellStyle name="Normal 2 2 61 3" xfId="1568"/>
    <cellStyle name="Normal 2 2 62" xfId="6415"/>
    <cellStyle name="Normal 2 2 62 2" xfId="3975"/>
    <cellStyle name="Normal 2 2 62 3" xfId="1553"/>
    <cellStyle name="Normal 2 2 63" xfId="6386"/>
    <cellStyle name="Normal 2 2 63 2" xfId="3946"/>
    <cellStyle name="Normal 2 2 63 3" xfId="1524"/>
    <cellStyle name="Normal 2 2 64" xfId="6371"/>
    <cellStyle name="Normal 2 2 64 2" xfId="3931"/>
    <cellStyle name="Normal 2 2 64 3" xfId="1509"/>
    <cellStyle name="Normal 2 2 65" xfId="6356"/>
    <cellStyle name="Normal 2 2 65 2" xfId="3916"/>
    <cellStyle name="Normal 2 2 65 3" xfId="1494"/>
    <cellStyle name="Normal 2 2 66" xfId="6341"/>
    <cellStyle name="Normal 2 2 66 2" xfId="3901"/>
    <cellStyle name="Normal 2 2 66 3" xfId="1479"/>
    <cellStyle name="Normal 2 2 67" xfId="6326"/>
    <cellStyle name="Normal 2 2 67 2" xfId="3886"/>
    <cellStyle name="Normal 2 2 67 3" xfId="1464"/>
    <cellStyle name="Normal 2 2 68" xfId="6311"/>
    <cellStyle name="Normal 2 2 68 2" xfId="3871"/>
    <cellStyle name="Normal 2 2 68 3" xfId="1449"/>
    <cellStyle name="Normal 2 2 69" xfId="6296"/>
    <cellStyle name="Normal 2 2 69 2" xfId="3856"/>
    <cellStyle name="Normal 2 2 69 3" xfId="1434"/>
    <cellStyle name="Normal 2 2 7" xfId="7207"/>
    <cellStyle name="Normal 2 2 7 2" xfId="4763"/>
    <cellStyle name="Normal 2 2 7 3" xfId="2339"/>
    <cellStyle name="Normal 2 2 70" xfId="6281"/>
    <cellStyle name="Normal 2 2 70 2" xfId="3841"/>
    <cellStyle name="Normal 2 2 70 3" xfId="1419"/>
    <cellStyle name="Normal 2 2 71" xfId="6223"/>
    <cellStyle name="Normal 2 2 71 2" xfId="3783"/>
    <cellStyle name="Normal 2 2 71 3" xfId="1361"/>
    <cellStyle name="Normal 2 2 72" xfId="6207"/>
    <cellStyle name="Normal 2 2 72 2" xfId="3767"/>
    <cellStyle name="Normal 2 2 72 3" xfId="1345"/>
    <cellStyle name="Normal 2 2 73" xfId="6226"/>
    <cellStyle name="Normal 2 2 73 2" xfId="3786"/>
    <cellStyle name="Normal 2 2 73 3" xfId="1364"/>
    <cellStyle name="Normal 2 2 74" xfId="6220"/>
    <cellStyle name="Normal 2 2 74 2" xfId="3780"/>
    <cellStyle name="Normal 2 2 74 3" xfId="1358"/>
    <cellStyle name="Normal 2 2 75" xfId="6163"/>
    <cellStyle name="Normal 2 2 75 2" xfId="3723"/>
    <cellStyle name="Normal 2 2 75 3" xfId="1301"/>
    <cellStyle name="Normal 2 2 76" xfId="6189"/>
    <cellStyle name="Normal 2 2 76 2" xfId="3749"/>
    <cellStyle name="Normal 2 2 76 3" xfId="1327"/>
    <cellStyle name="Normal 2 2 77" xfId="6228"/>
    <cellStyle name="Normal 2 2 77 2" xfId="3788"/>
    <cellStyle name="Normal 2 2 77 3" xfId="1366"/>
    <cellStyle name="Normal 2 2 78" xfId="6121"/>
    <cellStyle name="Normal 2 2 78 2" xfId="3681"/>
    <cellStyle name="Normal 2 2 78 3" xfId="1259"/>
    <cellStyle name="Normal 2 2 79" xfId="6103"/>
    <cellStyle name="Normal 2 2 79 2" xfId="3663"/>
    <cellStyle name="Normal 2 2 79 3" xfId="1241"/>
    <cellStyle name="Normal 2 2 8" xfId="7209"/>
    <cellStyle name="Normal 2 2 8 2" xfId="4765"/>
    <cellStyle name="Normal 2 2 8 3" xfId="2341"/>
    <cellStyle name="Normal 2 2 80" xfId="6105"/>
    <cellStyle name="Normal 2 2 80 2" xfId="3665"/>
    <cellStyle name="Normal 2 2 80 3" xfId="1243"/>
    <cellStyle name="Normal 2 2 81" xfId="6106"/>
    <cellStyle name="Normal 2 2 81 2" xfId="3666"/>
    <cellStyle name="Normal 2 2 81 3" xfId="1244"/>
    <cellStyle name="Normal 2 2 82" xfId="6100"/>
    <cellStyle name="Normal 2 2 82 2" xfId="3660"/>
    <cellStyle name="Normal 2 2 82 3" xfId="1238"/>
    <cellStyle name="Normal 2 2 83" xfId="6085"/>
    <cellStyle name="Normal 2 2 83 2" xfId="3645"/>
    <cellStyle name="Normal 2 2 83 3" xfId="1223"/>
    <cellStyle name="Normal 2 2 84" xfId="6070"/>
    <cellStyle name="Normal 2 2 84 2" xfId="3630"/>
    <cellStyle name="Normal 2 2 84 3" xfId="1208"/>
    <cellStyle name="Normal 2 2 85" xfId="6055"/>
    <cellStyle name="Normal 2 2 85 2" xfId="3615"/>
    <cellStyle name="Normal 2 2 85 3" xfId="1193"/>
    <cellStyle name="Normal 2 2 86" xfId="6040"/>
    <cellStyle name="Normal 2 2 86 2" xfId="3600"/>
    <cellStyle name="Normal 2 2 86 3" xfId="1178"/>
    <cellStyle name="Normal 2 2 87" xfId="6025"/>
    <cellStyle name="Normal 2 2 87 2" xfId="3585"/>
    <cellStyle name="Normal 2 2 87 3" xfId="1163"/>
    <cellStyle name="Normal 2 2 88" xfId="6010"/>
    <cellStyle name="Normal 2 2 88 2" xfId="3570"/>
    <cellStyle name="Normal 2 2 88 3" xfId="1148"/>
    <cellStyle name="Normal 2 2 89" xfId="5950"/>
    <cellStyle name="Normal 2 2 89 2" xfId="3510"/>
    <cellStyle name="Normal 2 2 89 3" xfId="1088"/>
    <cellStyle name="Normal 2 2 9" xfId="7210"/>
    <cellStyle name="Normal 2 2 9 2" xfId="4766"/>
    <cellStyle name="Normal 2 2 9 3" xfId="2342"/>
    <cellStyle name="Normal 2 2 90" xfId="5952"/>
    <cellStyle name="Normal 2 2 90 2" xfId="3512"/>
    <cellStyle name="Normal 2 2 90 3" xfId="1090"/>
    <cellStyle name="Normal 2 2 91" xfId="5917"/>
    <cellStyle name="Normal 2 2 91 2" xfId="3478"/>
    <cellStyle name="Normal 2 2 91 3" xfId="1057"/>
    <cellStyle name="Normal 2 2 92" xfId="5919"/>
    <cellStyle name="Normal 2 2 92 2" xfId="3480"/>
    <cellStyle name="Normal 2 2 92 3" xfId="1059"/>
    <cellStyle name="Normal 2 2 93" xfId="5921"/>
    <cellStyle name="Normal 2 2 93 2" xfId="3482"/>
    <cellStyle name="Normal 2 2 93 3" xfId="1060"/>
    <cellStyle name="Normal 2 2 94" xfId="5914"/>
    <cellStyle name="Normal 2 2 94 2" xfId="3475"/>
    <cellStyle name="Normal 2 2 94 3" xfId="1054"/>
    <cellStyle name="Normal 2 2 95" xfId="5899"/>
    <cellStyle name="Normal 2 2 95 2" xfId="3460"/>
    <cellStyle name="Normal 2 2 95 3" xfId="1039"/>
    <cellStyle name="Normal 2 2 96" xfId="5842"/>
    <cellStyle name="Normal 2 2 96 2" xfId="3403"/>
    <cellStyle name="Normal 2 2 96 3" xfId="982"/>
    <cellStyle name="Normal 2 2 97" xfId="5844"/>
    <cellStyle name="Normal 2 2 97 2" xfId="3405"/>
    <cellStyle name="Normal 2 2 97 3" xfId="984"/>
    <cellStyle name="Normal 2 2 98" xfId="5845"/>
    <cellStyle name="Normal 2 2 98 2" xfId="3406"/>
    <cellStyle name="Normal 2 2 98 3" xfId="985"/>
    <cellStyle name="Normal 2 2 99" xfId="5839"/>
    <cellStyle name="Normal 2 2 99 2" xfId="3400"/>
    <cellStyle name="Normal 2 2 99 3" xfId="979"/>
    <cellStyle name="Normal 2 20" xfId="7241"/>
    <cellStyle name="Normal 2 20 2" xfId="4797"/>
    <cellStyle name="Normal 2 20 3" xfId="2373"/>
    <cellStyle name="Normal 2 200" xfId="4939"/>
    <cellStyle name="Normal 2 200 2" xfId="2500"/>
    <cellStyle name="Normal 2 200 3" xfId="79"/>
    <cellStyle name="Normal 2 201" xfId="4924"/>
    <cellStyle name="Normal 2 201 2" xfId="2485"/>
    <cellStyle name="Normal 2 201 3" xfId="64"/>
    <cellStyle name="Normal 2 202" xfId="4909"/>
    <cellStyle name="Normal 2 202 2" xfId="2470"/>
    <cellStyle name="Normal 2 202 3" xfId="49"/>
    <cellStyle name="Normal 2 203" xfId="4894"/>
    <cellStyle name="Normal 2 203 2" xfId="2455"/>
    <cellStyle name="Normal 2 203 3" xfId="34"/>
    <cellStyle name="Normal 2 204" xfId="4879"/>
    <cellStyle name="Normal 2 204 2" xfId="2440"/>
    <cellStyle name="Normal 2 204 3" xfId="19"/>
    <cellStyle name="Normal 2 205" xfId="4860"/>
    <cellStyle name="Normal 2 206" xfId="4855"/>
    <cellStyle name="Normal 2 207" xfId="3"/>
    <cellStyle name="Normal 2 208" xfId="1"/>
    <cellStyle name="Normal 2 21" xfId="7226"/>
    <cellStyle name="Normal 2 21 2" xfId="4782"/>
    <cellStyle name="Normal 2 21 3" xfId="2358"/>
    <cellStyle name="Normal 2 22" xfId="7208"/>
    <cellStyle name="Normal 2 22 2" xfId="4764"/>
    <cellStyle name="Normal 2 22 3" xfId="2340"/>
    <cellStyle name="Normal 2 23" xfId="7211"/>
    <cellStyle name="Normal 2 23 2" xfId="4767"/>
    <cellStyle name="Normal 2 23 3" xfId="2343"/>
    <cellStyle name="Normal 2 24" xfId="7204"/>
    <cellStyle name="Normal 2 24 2" xfId="4760"/>
    <cellStyle name="Normal 2 24 3" xfId="2336"/>
    <cellStyle name="Normal 2 25" xfId="7190"/>
    <cellStyle name="Normal 2 25 2" xfId="4746"/>
    <cellStyle name="Normal 2 25 3" xfId="2322"/>
    <cellStyle name="Normal 2 26" xfId="7165"/>
    <cellStyle name="Normal 2 26 2" xfId="4721"/>
    <cellStyle name="Normal 2 26 3" xfId="2297"/>
    <cellStyle name="Normal 2 27" xfId="7147"/>
    <cellStyle name="Normal 2 27 2" xfId="4703"/>
    <cellStyle name="Normal 2 27 3" xfId="2279"/>
    <cellStyle name="Normal 2 28" xfId="7150"/>
    <cellStyle name="Normal 2 28 2" xfId="4706"/>
    <cellStyle name="Normal 2 28 3" xfId="2282"/>
    <cellStyle name="Normal 2 29" xfId="7142"/>
    <cellStyle name="Normal 2 29 2" xfId="4698"/>
    <cellStyle name="Normal 2 29 3" xfId="2274"/>
    <cellStyle name="Normal 2 3" xfId="7302"/>
    <cellStyle name="Normal 2 3 10" xfId="7163"/>
    <cellStyle name="Normal 2 3 10 2" xfId="4719"/>
    <cellStyle name="Normal 2 3 10 3" xfId="2295"/>
    <cellStyle name="Normal 2 3 100" xfId="5781"/>
    <cellStyle name="Normal 2 3 100 2" xfId="3342"/>
    <cellStyle name="Normal 2 3 100 3" xfId="921"/>
    <cellStyle name="Normal 2 3 101" xfId="5766"/>
    <cellStyle name="Normal 2 3 101 2" xfId="3327"/>
    <cellStyle name="Normal 2 3 101 3" xfId="906"/>
    <cellStyle name="Normal 2 3 102" xfId="5751"/>
    <cellStyle name="Normal 2 3 102 2" xfId="3312"/>
    <cellStyle name="Normal 2 3 102 3" xfId="891"/>
    <cellStyle name="Normal 2 3 103" xfId="5737"/>
    <cellStyle name="Normal 2 3 103 2" xfId="3298"/>
    <cellStyle name="Normal 2 3 103 3" xfId="877"/>
    <cellStyle name="Normal 2 3 104" xfId="5724"/>
    <cellStyle name="Normal 2 3 104 2" xfId="3285"/>
    <cellStyle name="Normal 2 3 104 3" xfId="864"/>
    <cellStyle name="Normal 2 3 105" xfId="5706"/>
    <cellStyle name="Normal 2 3 105 2" xfId="3267"/>
    <cellStyle name="Normal 2 3 105 3" xfId="846"/>
    <cellStyle name="Normal 2 3 106" xfId="5691"/>
    <cellStyle name="Normal 2 3 106 2" xfId="3252"/>
    <cellStyle name="Normal 2 3 106 3" xfId="831"/>
    <cellStyle name="Normal 2 3 107" xfId="5675"/>
    <cellStyle name="Normal 2 3 107 2" xfId="3236"/>
    <cellStyle name="Normal 2 3 107 3" xfId="815"/>
    <cellStyle name="Normal 2 3 108" xfId="5660"/>
    <cellStyle name="Normal 2 3 108 2" xfId="3221"/>
    <cellStyle name="Normal 2 3 108 3" xfId="800"/>
    <cellStyle name="Normal 2 3 109" xfId="5646"/>
    <cellStyle name="Normal 2 3 109 2" xfId="3207"/>
    <cellStyle name="Normal 2 3 109 3" xfId="786"/>
    <cellStyle name="Normal 2 3 11" xfId="7145"/>
    <cellStyle name="Normal 2 3 11 2" xfId="4701"/>
    <cellStyle name="Normal 2 3 11 3" xfId="2277"/>
    <cellStyle name="Normal 2 3 110" xfId="5631"/>
    <cellStyle name="Normal 2 3 110 2" xfId="3192"/>
    <cellStyle name="Normal 2 3 110 3" xfId="771"/>
    <cellStyle name="Normal 2 3 111" xfId="5612"/>
    <cellStyle name="Normal 2 3 111 2" xfId="3173"/>
    <cellStyle name="Normal 2 3 111 3" xfId="752"/>
    <cellStyle name="Normal 2 3 112" xfId="5596"/>
    <cellStyle name="Normal 2 3 112 2" xfId="3157"/>
    <cellStyle name="Normal 2 3 112 3" xfId="736"/>
    <cellStyle name="Normal 2 3 113" xfId="5581"/>
    <cellStyle name="Normal 2 3 113 2" xfId="3142"/>
    <cellStyle name="Normal 2 3 113 3" xfId="721"/>
    <cellStyle name="Normal 2 3 114" xfId="5565"/>
    <cellStyle name="Normal 2 3 114 2" xfId="3126"/>
    <cellStyle name="Normal 2 3 114 3" xfId="705"/>
    <cellStyle name="Normal 2 3 115" xfId="5550"/>
    <cellStyle name="Normal 2 3 115 2" xfId="3111"/>
    <cellStyle name="Normal 2 3 115 3" xfId="690"/>
    <cellStyle name="Normal 2 3 116" xfId="5535"/>
    <cellStyle name="Normal 2 3 116 2" xfId="3096"/>
    <cellStyle name="Normal 2 3 116 3" xfId="675"/>
    <cellStyle name="Normal 2 3 117" xfId="5520"/>
    <cellStyle name="Normal 2 3 117 2" xfId="3081"/>
    <cellStyle name="Normal 2 3 117 3" xfId="660"/>
    <cellStyle name="Normal 2 3 118" xfId="5506"/>
    <cellStyle name="Normal 2 3 118 2" xfId="3067"/>
    <cellStyle name="Normal 2 3 118 3" xfId="646"/>
    <cellStyle name="Normal 2 3 119" xfId="5491"/>
    <cellStyle name="Normal 2 3 119 2" xfId="3052"/>
    <cellStyle name="Normal 2 3 119 3" xfId="631"/>
    <cellStyle name="Normal 2 3 12" xfId="7130"/>
    <cellStyle name="Normal 2 3 12 2" xfId="4686"/>
    <cellStyle name="Normal 2 3 12 3" xfId="2262"/>
    <cellStyle name="Normal 2 3 120" xfId="5475"/>
    <cellStyle name="Normal 2 3 120 2" xfId="3036"/>
    <cellStyle name="Normal 2 3 120 3" xfId="615"/>
    <cellStyle name="Normal 2 3 121" xfId="5461"/>
    <cellStyle name="Normal 2 3 121 2" xfId="3022"/>
    <cellStyle name="Normal 2 3 121 3" xfId="601"/>
    <cellStyle name="Normal 2 3 122" xfId="5448"/>
    <cellStyle name="Normal 2 3 122 2" xfId="3009"/>
    <cellStyle name="Normal 2 3 122 3" xfId="588"/>
    <cellStyle name="Normal 2 3 123" xfId="5430"/>
    <cellStyle name="Normal 2 3 123 2" xfId="2991"/>
    <cellStyle name="Normal 2 3 123 3" xfId="570"/>
    <cellStyle name="Normal 2 3 124" xfId="5415"/>
    <cellStyle name="Normal 2 3 124 2" xfId="2976"/>
    <cellStyle name="Normal 2 3 124 3" xfId="555"/>
    <cellStyle name="Normal 2 3 125" xfId="5400"/>
    <cellStyle name="Normal 2 3 125 2" xfId="2961"/>
    <cellStyle name="Normal 2 3 125 3" xfId="540"/>
    <cellStyle name="Normal 2 3 126" xfId="5386"/>
    <cellStyle name="Normal 2 3 126 2" xfId="2947"/>
    <cellStyle name="Normal 2 3 126 3" xfId="526"/>
    <cellStyle name="Normal 2 3 127" xfId="5373"/>
    <cellStyle name="Normal 2 3 127 2" xfId="2934"/>
    <cellStyle name="Normal 2 3 127 3" xfId="513"/>
    <cellStyle name="Normal 2 3 128" xfId="5354"/>
    <cellStyle name="Normal 2 3 128 2" xfId="2915"/>
    <cellStyle name="Normal 2 3 128 3" xfId="494"/>
    <cellStyle name="Normal 2 3 129" xfId="5339"/>
    <cellStyle name="Normal 2 3 129 2" xfId="2900"/>
    <cellStyle name="Normal 2 3 129 3" xfId="479"/>
    <cellStyle name="Normal 2 3 13" xfId="7116"/>
    <cellStyle name="Normal 2 3 13 2" xfId="4672"/>
    <cellStyle name="Normal 2 3 13 3" xfId="2248"/>
    <cellStyle name="Normal 2 3 130" xfId="5324"/>
    <cellStyle name="Normal 2 3 130 2" xfId="2885"/>
    <cellStyle name="Normal 2 3 130 3" xfId="464"/>
    <cellStyle name="Normal 2 3 131" xfId="5309"/>
    <cellStyle name="Normal 2 3 131 2" xfId="2870"/>
    <cellStyle name="Normal 2 3 131 3" xfId="449"/>
    <cellStyle name="Normal 2 3 132" xfId="5294"/>
    <cellStyle name="Normal 2 3 132 2" xfId="2855"/>
    <cellStyle name="Normal 2 3 132 3" xfId="434"/>
    <cellStyle name="Normal 2 3 133" xfId="5280"/>
    <cellStyle name="Normal 2 3 133 2" xfId="2841"/>
    <cellStyle name="Normal 2 3 133 3" xfId="420"/>
    <cellStyle name="Normal 2 3 134" xfId="5265"/>
    <cellStyle name="Normal 2 3 134 2" xfId="2826"/>
    <cellStyle name="Normal 2 3 134 3" xfId="405"/>
    <cellStyle name="Normal 2 3 135" xfId="5249"/>
    <cellStyle name="Normal 2 3 135 2" xfId="2810"/>
    <cellStyle name="Normal 2 3 135 3" xfId="389"/>
    <cellStyle name="Normal 2 3 136" xfId="5234"/>
    <cellStyle name="Normal 2 3 136 2" xfId="2795"/>
    <cellStyle name="Normal 2 3 136 3" xfId="374"/>
    <cellStyle name="Normal 2 3 137" xfId="5220"/>
    <cellStyle name="Normal 2 3 137 2" xfId="2781"/>
    <cellStyle name="Normal 2 3 137 3" xfId="360"/>
    <cellStyle name="Normal 2 3 138" xfId="5207"/>
    <cellStyle name="Normal 2 3 138 2" xfId="2768"/>
    <cellStyle name="Normal 2 3 138 3" xfId="347"/>
    <cellStyle name="Normal 2 3 139" xfId="5192"/>
    <cellStyle name="Normal 2 3 139 2" xfId="2753"/>
    <cellStyle name="Normal 2 3 139 3" xfId="332"/>
    <cellStyle name="Normal 2 3 14" xfId="7102"/>
    <cellStyle name="Normal 2 3 14 2" xfId="4658"/>
    <cellStyle name="Normal 2 3 14 3" xfId="2234"/>
    <cellStyle name="Normal 2 3 140" xfId="5177"/>
    <cellStyle name="Normal 2 3 140 2" xfId="2738"/>
    <cellStyle name="Normal 2 3 140 3" xfId="317"/>
    <cellStyle name="Normal 2 3 141" xfId="5162"/>
    <cellStyle name="Normal 2 3 141 2" xfId="2723"/>
    <cellStyle name="Normal 2 3 141 3" xfId="302"/>
    <cellStyle name="Normal 2 3 142" xfId="5147"/>
    <cellStyle name="Normal 2 3 142 2" xfId="2708"/>
    <cellStyle name="Normal 2 3 142 3" xfId="287"/>
    <cellStyle name="Normal 2 3 143" xfId="5129"/>
    <cellStyle name="Normal 2 3 143 2" xfId="2690"/>
    <cellStyle name="Normal 2 3 143 3" xfId="269"/>
    <cellStyle name="Normal 2 3 144" xfId="5115"/>
    <cellStyle name="Normal 2 3 144 2" xfId="2676"/>
    <cellStyle name="Normal 2 3 144 3" xfId="255"/>
    <cellStyle name="Normal 2 3 145" xfId="5102"/>
    <cellStyle name="Normal 2 3 145 2" xfId="2663"/>
    <cellStyle name="Normal 2 3 145 3" xfId="242"/>
    <cellStyle name="Normal 2 3 146" xfId="5084"/>
    <cellStyle name="Normal 2 3 146 2" xfId="2645"/>
    <cellStyle name="Normal 2 3 146 3" xfId="224"/>
    <cellStyle name="Normal 2 3 147" xfId="5069"/>
    <cellStyle name="Normal 2 3 147 2" xfId="2630"/>
    <cellStyle name="Normal 2 3 147 3" xfId="209"/>
    <cellStyle name="Normal 2 3 148" xfId="5054"/>
    <cellStyle name="Normal 2 3 148 2" xfId="2615"/>
    <cellStyle name="Normal 2 3 148 3" xfId="194"/>
    <cellStyle name="Normal 2 3 149" xfId="5040"/>
    <cellStyle name="Normal 2 3 149 2" xfId="2601"/>
    <cellStyle name="Normal 2 3 149 3" xfId="180"/>
    <cellStyle name="Normal 2 3 15" xfId="7087"/>
    <cellStyle name="Normal 2 3 15 2" xfId="4643"/>
    <cellStyle name="Normal 2 3 15 3" xfId="2219"/>
    <cellStyle name="Normal 2 3 150" xfId="5027"/>
    <cellStyle name="Normal 2 3 150 2" xfId="2588"/>
    <cellStyle name="Normal 2 3 150 3" xfId="167"/>
    <cellStyle name="Normal 2 3 151" xfId="5012"/>
    <cellStyle name="Normal 2 3 151 2" xfId="2573"/>
    <cellStyle name="Normal 2 3 151 3" xfId="152"/>
    <cellStyle name="Normal 2 3 152" xfId="4997"/>
    <cellStyle name="Normal 2 3 152 2" xfId="2558"/>
    <cellStyle name="Normal 2 3 152 3" xfId="137"/>
    <cellStyle name="Normal 2 3 153" xfId="4980"/>
    <cellStyle name="Normal 2 3 153 2" xfId="2541"/>
    <cellStyle name="Normal 2 3 153 3" xfId="120"/>
    <cellStyle name="Normal 2 3 154" xfId="4967"/>
    <cellStyle name="Normal 2 3 154 2" xfId="2528"/>
    <cellStyle name="Normal 2 3 154 3" xfId="107"/>
    <cellStyle name="Normal 2 3 155" xfId="4952"/>
    <cellStyle name="Normal 2 3 155 2" xfId="2513"/>
    <cellStyle name="Normal 2 3 155 3" xfId="92"/>
    <cellStyle name="Normal 2 3 156" xfId="4937"/>
    <cellStyle name="Normal 2 3 156 2" xfId="2498"/>
    <cellStyle name="Normal 2 3 156 3" xfId="77"/>
    <cellStyle name="Normal 2 3 157" xfId="4922"/>
    <cellStyle name="Normal 2 3 157 2" xfId="2483"/>
    <cellStyle name="Normal 2 3 157 3" xfId="62"/>
    <cellStyle name="Normal 2 3 158" xfId="4907"/>
    <cellStyle name="Normal 2 3 158 2" xfId="2468"/>
    <cellStyle name="Normal 2 3 158 3" xfId="47"/>
    <cellStyle name="Normal 2 3 159" xfId="4892"/>
    <cellStyle name="Normal 2 3 159 2" xfId="2453"/>
    <cellStyle name="Normal 2 3 159 3" xfId="32"/>
    <cellStyle name="Normal 2 3 16" xfId="7071"/>
    <cellStyle name="Normal 2 3 16 2" xfId="4628"/>
    <cellStyle name="Normal 2 3 16 3" xfId="2204"/>
    <cellStyle name="Normal 2 3 160" xfId="4877"/>
    <cellStyle name="Normal 2 3 160 2" xfId="2438"/>
    <cellStyle name="Normal 2 3 160 3" xfId="17"/>
    <cellStyle name="Normal 2 3 161" xfId="4858"/>
    <cellStyle name="Normal 2 3 162" xfId="3481"/>
    <cellStyle name="Normal 2 3 17" xfId="7055"/>
    <cellStyle name="Normal 2 3 17 2" xfId="4613"/>
    <cellStyle name="Normal 2 3 17 3" xfId="2189"/>
    <cellStyle name="Normal 2 3 18" xfId="7040"/>
    <cellStyle name="Normal 2 3 18 2" xfId="4598"/>
    <cellStyle name="Normal 2 3 18 3" xfId="2174"/>
    <cellStyle name="Normal 2 3 19" xfId="7025"/>
    <cellStyle name="Normal 2 3 19 2" xfId="4583"/>
    <cellStyle name="Normal 2 3 19 3" xfId="2159"/>
    <cellStyle name="Normal 2 3 2" xfId="7285"/>
    <cellStyle name="Normal 2 3 2 2" xfId="4841"/>
    <cellStyle name="Normal 2 3 2 3" xfId="2417"/>
    <cellStyle name="Normal 2 3 20" xfId="7008"/>
    <cellStyle name="Normal 2 3 20 2" xfId="4566"/>
    <cellStyle name="Normal 2 3 20 3" xfId="2142"/>
    <cellStyle name="Normal 2 3 21" xfId="6993"/>
    <cellStyle name="Normal 2 3 21 2" xfId="4551"/>
    <cellStyle name="Normal 2 3 21 3" xfId="2127"/>
    <cellStyle name="Normal 2 3 22" xfId="6975"/>
    <cellStyle name="Normal 2 3 22 2" xfId="4533"/>
    <cellStyle name="Normal 2 3 22 3" xfId="2109"/>
    <cellStyle name="Normal 2 3 23" xfId="6961"/>
    <cellStyle name="Normal 2 3 23 2" xfId="4519"/>
    <cellStyle name="Normal 2 3 23 3" xfId="2095"/>
    <cellStyle name="Normal 2 3 24" xfId="6946"/>
    <cellStyle name="Normal 2 3 24 2" xfId="4504"/>
    <cellStyle name="Normal 2 3 24 3" xfId="2080"/>
    <cellStyle name="Normal 2 3 25" xfId="6927"/>
    <cellStyle name="Normal 2 3 25 2" xfId="4486"/>
    <cellStyle name="Normal 2 3 25 3" xfId="2062"/>
    <cellStyle name="Normal 2 3 26" xfId="6912"/>
    <cellStyle name="Normal 2 3 26 2" xfId="4471"/>
    <cellStyle name="Normal 2 3 26 3" xfId="2047"/>
    <cellStyle name="Normal 2 3 27" xfId="6897"/>
    <cellStyle name="Normal 2 3 27 2" xfId="4456"/>
    <cellStyle name="Normal 2 3 27 3" xfId="2032"/>
    <cellStyle name="Normal 2 3 28" xfId="6882"/>
    <cellStyle name="Normal 2 3 28 2" xfId="4441"/>
    <cellStyle name="Normal 2 3 28 3" xfId="2017"/>
    <cellStyle name="Normal 2 3 29" xfId="6867"/>
    <cellStyle name="Normal 2 3 29 2" xfId="4426"/>
    <cellStyle name="Normal 2 3 29 3" xfId="2002"/>
    <cellStyle name="Normal 2 3 3" xfId="7270"/>
    <cellStyle name="Normal 2 3 3 2" xfId="4826"/>
    <cellStyle name="Normal 2 3 3 3" xfId="2402"/>
    <cellStyle name="Normal 2 3 30" xfId="6852"/>
    <cellStyle name="Normal 2 3 30 2" xfId="4411"/>
    <cellStyle name="Normal 2 3 30 3" xfId="1987"/>
    <cellStyle name="Normal 2 3 31" xfId="6838"/>
    <cellStyle name="Normal 2 3 31 2" xfId="4397"/>
    <cellStyle name="Normal 2 3 31 3" xfId="1973"/>
    <cellStyle name="Normal 2 3 32" xfId="6824"/>
    <cellStyle name="Normal 2 3 32 2" xfId="4383"/>
    <cellStyle name="Normal 2 3 32 3" xfId="1959"/>
    <cellStyle name="Normal 2 3 33" xfId="6801"/>
    <cellStyle name="Normal 2 3 33 2" xfId="4362"/>
    <cellStyle name="Normal 2 3 33 3" xfId="1939"/>
    <cellStyle name="Normal 2 3 34" xfId="6786"/>
    <cellStyle name="Normal 2 3 34 2" xfId="4347"/>
    <cellStyle name="Normal 2 3 34 3" xfId="1924"/>
    <cellStyle name="Normal 2 3 35" xfId="6772"/>
    <cellStyle name="Normal 2 3 35 2" xfId="4333"/>
    <cellStyle name="Normal 2 3 35 3" xfId="1910"/>
    <cellStyle name="Normal 2 3 36" xfId="6757"/>
    <cellStyle name="Normal 2 3 36 2" xfId="4318"/>
    <cellStyle name="Normal 2 3 36 3" xfId="1895"/>
    <cellStyle name="Normal 2 3 37" xfId="6736"/>
    <cellStyle name="Normal 2 3 37 2" xfId="4297"/>
    <cellStyle name="Normal 2 3 37 3" xfId="1874"/>
    <cellStyle name="Normal 2 3 38" xfId="6721"/>
    <cellStyle name="Normal 2 3 38 2" xfId="4282"/>
    <cellStyle name="Normal 2 3 38 3" xfId="1859"/>
    <cellStyle name="Normal 2 3 39" xfId="6707"/>
    <cellStyle name="Normal 2 3 39 2" xfId="4268"/>
    <cellStyle name="Normal 2 3 39 3" xfId="1845"/>
    <cellStyle name="Normal 2 3 4" xfId="7254"/>
    <cellStyle name="Normal 2 3 4 2" xfId="4810"/>
    <cellStyle name="Normal 2 3 4 3" xfId="2386"/>
    <cellStyle name="Normal 2 3 40" xfId="6693"/>
    <cellStyle name="Normal 2 3 40 2" xfId="4254"/>
    <cellStyle name="Normal 2 3 40 3" xfId="1831"/>
    <cellStyle name="Normal 2 3 41" xfId="6676"/>
    <cellStyle name="Normal 2 3 41 2" xfId="4237"/>
    <cellStyle name="Normal 2 3 41 3" xfId="1814"/>
    <cellStyle name="Normal 2 3 42" xfId="6661"/>
    <cellStyle name="Normal 2 3 42 2" xfId="4222"/>
    <cellStyle name="Normal 2 3 42 3" xfId="1799"/>
    <cellStyle name="Normal 2 3 43" xfId="6646"/>
    <cellStyle name="Normal 2 3 43 2" xfId="4207"/>
    <cellStyle name="Normal 2 3 43 3" xfId="1784"/>
    <cellStyle name="Normal 2 3 44" xfId="6631"/>
    <cellStyle name="Normal 2 3 44 2" xfId="4192"/>
    <cellStyle name="Normal 2 3 44 3" xfId="1769"/>
    <cellStyle name="Normal 2 3 45" xfId="6616"/>
    <cellStyle name="Normal 2 3 45 2" xfId="4177"/>
    <cellStyle name="Normal 2 3 45 3" xfId="1754"/>
    <cellStyle name="Normal 2 3 46" xfId="6601"/>
    <cellStyle name="Normal 2 3 46 2" xfId="4162"/>
    <cellStyle name="Normal 2 3 46 3" xfId="1739"/>
    <cellStyle name="Normal 2 3 47" xfId="6586"/>
    <cellStyle name="Normal 2 3 47 2" xfId="4147"/>
    <cellStyle name="Normal 2 3 47 3" xfId="1724"/>
    <cellStyle name="Normal 2 3 48" xfId="6571"/>
    <cellStyle name="Normal 2 3 48 2" xfId="4132"/>
    <cellStyle name="Normal 2 3 48 3" xfId="1709"/>
    <cellStyle name="Normal 2 3 49" xfId="6556"/>
    <cellStyle name="Normal 2 3 49 2" xfId="4117"/>
    <cellStyle name="Normal 2 3 49 3" xfId="1694"/>
    <cellStyle name="Normal 2 3 5" xfId="7239"/>
    <cellStyle name="Normal 2 3 5 2" xfId="4795"/>
    <cellStyle name="Normal 2 3 5 3" xfId="2371"/>
    <cellStyle name="Normal 2 3 50" xfId="6541"/>
    <cellStyle name="Normal 2 3 50 2" xfId="4102"/>
    <cellStyle name="Normal 2 3 50 3" xfId="1679"/>
    <cellStyle name="Normal 2 3 51" xfId="6526"/>
    <cellStyle name="Normal 2 3 51 2" xfId="4087"/>
    <cellStyle name="Normal 2 3 51 3" xfId="1664"/>
    <cellStyle name="Normal 2 3 52" xfId="6509"/>
    <cellStyle name="Normal 2 3 52 2" xfId="4069"/>
    <cellStyle name="Normal 2 3 52 3" xfId="1647"/>
    <cellStyle name="Normal 2 3 53" xfId="6496"/>
    <cellStyle name="Normal 2 3 53 2" xfId="4056"/>
    <cellStyle name="Normal 2 3 53 3" xfId="1634"/>
    <cellStyle name="Normal 2 3 54" xfId="6477"/>
    <cellStyle name="Normal 2 3 54 2" xfId="4037"/>
    <cellStyle name="Normal 2 3 54 3" xfId="1615"/>
    <cellStyle name="Normal 2 3 55" xfId="6462"/>
    <cellStyle name="Normal 2 3 55 2" xfId="4022"/>
    <cellStyle name="Normal 2 3 55 3" xfId="1600"/>
    <cellStyle name="Normal 2 3 56" xfId="6447"/>
    <cellStyle name="Normal 2 3 56 2" xfId="4007"/>
    <cellStyle name="Normal 2 3 56 3" xfId="1585"/>
    <cellStyle name="Normal 2 3 57" xfId="6432"/>
    <cellStyle name="Normal 2 3 57 2" xfId="3992"/>
    <cellStyle name="Normal 2 3 57 3" xfId="1570"/>
    <cellStyle name="Normal 2 3 58" xfId="6417"/>
    <cellStyle name="Normal 2 3 58 2" xfId="3977"/>
    <cellStyle name="Normal 2 3 58 3" xfId="1555"/>
    <cellStyle name="Normal 2 3 59" xfId="6403"/>
    <cellStyle name="Normal 2 3 59 2" xfId="3963"/>
    <cellStyle name="Normal 2 3 59 3" xfId="1541"/>
    <cellStyle name="Normal 2 3 6" xfId="7224"/>
    <cellStyle name="Normal 2 3 6 2" xfId="4780"/>
    <cellStyle name="Normal 2 3 6 3" xfId="2356"/>
    <cellStyle name="Normal 2 3 60" xfId="6388"/>
    <cellStyle name="Normal 2 3 60 2" xfId="3948"/>
    <cellStyle name="Normal 2 3 60 3" xfId="1526"/>
    <cellStyle name="Normal 2 3 61" xfId="6373"/>
    <cellStyle name="Normal 2 3 61 2" xfId="3933"/>
    <cellStyle name="Normal 2 3 61 3" xfId="1511"/>
    <cellStyle name="Normal 2 3 62" xfId="6358"/>
    <cellStyle name="Normal 2 3 62 2" xfId="3918"/>
    <cellStyle name="Normal 2 3 62 3" xfId="1496"/>
    <cellStyle name="Normal 2 3 63" xfId="6343"/>
    <cellStyle name="Normal 2 3 63 2" xfId="3903"/>
    <cellStyle name="Normal 2 3 63 3" xfId="1481"/>
    <cellStyle name="Normal 2 3 64" xfId="6328"/>
    <cellStyle name="Normal 2 3 64 2" xfId="3888"/>
    <cellStyle name="Normal 2 3 64 3" xfId="1466"/>
    <cellStyle name="Normal 2 3 65" xfId="6313"/>
    <cellStyle name="Normal 2 3 65 2" xfId="3873"/>
    <cellStyle name="Normal 2 3 65 3" xfId="1451"/>
    <cellStyle name="Normal 2 3 66" xfId="6298"/>
    <cellStyle name="Normal 2 3 66 2" xfId="3858"/>
    <cellStyle name="Normal 2 3 66 3" xfId="1436"/>
    <cellStyle name="Normal 2 3 67" xfId="6283"/>
    <cellStyle name="Normal 2 3 67 2" xfId="3843"/>
    <cellStyle name="Normal 2 3 67 3" xfId="1421"/>
    <cellStyle name="Normal 2 3 68" xfId="6268"/>
    <cellStyle name="Normal 2 3 68 2" xfId="3828"/>
    <cellStyle name="Normal 2 3 68 3" xfId="1406"/>
    <cellStyle name="Normal 2 3 69" xfId="6254"/>
    <cellStyle name="Normal 2 3 69 2" xfId="3814"/>
    <cellStyle name="Normal 2 3 69 3" xfId="1392"/>
    <cellStyle name="Normal 2 3 7" xfId="7206"/>
    <cellStyle name="Normal 2 3 7 2" xfId="4762"/>
    <cellStyle name="Normal 2 3 7 3" xfId="2338"/>
    <cellStyle name="Normal 2 3 70" xfId="6241"/>
    <cellStyle name="Normal 2 3 70 2" xfId="3801"/>
    <cellStyle name="Normal 2 3 70 3" xfId="1379"/>
    <cellStyle name="Normal 2 3 71" xfId="6222"/>
    <cellStyle name="Normal 2 3 71 2" xfId="3782"/>
    <cellStyle name="Normal 2 3 71 3" xfId="1360"/>
    <cellStyle name="Normal 2 3 72" xfId="6206"/>
    <cellStyle name="Normal 2 3 72 2" xfId="3766"/>
    <cellStyle name="Normal 2 3 72 3" xfId="1344"/>
    <cellStyle name="Normal 2 3 73" xfId="6191"/>
    <cellStyle name="Normal 2 3 73 2" xfId="3751"/>
    <cellStyle name="Normal 2 3 73 3" xfId="1329"/>
    <cellStyle name="Normal 2 3 74" xfId="6177"/>
    <cellStyle name="Normal 2 3 74 2" xfId="3737"/>
    <cellStyle name="Normal 2 3 74 3" xfId="1315"/>
    <cellStyle name="Normal 2 3 75" xfId="6162"/>
    <cellStyle name="Normal 2 3 75 2" xfId="3722"/>
    <cellStyle name="Normal 2 3 75 3" xfId="1300"/>
    <cellStyle name="Normal 2 3 76" xfId="6148"/>
    <cellStyle name="Normal 2 3 76 2" xfId="3708"/>
    <cellStyle name="Normal 2 3 76 3" xfId="1286"/>
    <cellStyle name="Normal 2 3 77" xfId="6135"/>
    <cellStyle name="Normal 2 3 77 2" xfId="3695"/>
    <cellStyle name="Normal 2 3 77 3" xfId="1273"/>
    <cellStyle name="Normal 2 3 78" xfId="6120"/>
    <cellStyle name="Normal 2 3 78 2" xfId="3680"/>
    <cellStyle name="Normal 2 3 78 3" xfId="1258"/>
    <cellStyle name="Normal 2 3 79" xfId="6102"/>
    <cellStyle name="Normal 2 3 79 2" xfId="3662"/>
    <cellStyle name="Normal 2 3 79 3" xfId="1240"/>
    <cellStyle name="Normal 2 3 8" xfId="7192"/>
    <cellStyle name="Normal 2 3 8 2" xfId="4748"/>
    <cellStyle name="Normal 2 3 8 3" xfId="2324"/>
    <cellStyle name="Normal 2 3 80" xfId="6087"/>
    <cellStyle name="Normal 2 3 80 2" xfId="3647"/>
    <cellStyle name="Normal 2 3 80 3" xfId="1225"/>
    <cellStyle name="Normal 2 3 81" xfId="6072"/>
    <cellStyle name="Normal 2 3 81 2" xfId="3632"/>
    <cellStyle name="Normal 2 3 81 3" xfId="1210"/>
    <cellStyle name="Normal 2 3 82" xfId="6057"/>
    <cellStyle name="Normal 2 3 82 2" xfId="3617"/>
    <cellStyle name="Normal 2 3 82 3" xfId="1195"/>
    <cellStyle name="Normal 2 3 83" xfId="6042"/>
    <cellStyle name="Normal 2 3 83 2" xfId="3602"/>
    <cellStyle name="Normal 2 3 83 3" xfId="1180"/>
    <cellStyle name="Normal 2 3 84" xfId="6027"/>
    <cellStyle name="Normal 2 3 84 2" xfId="3587"/>
    <cellStyle name="Normal 2 3 84 3" xfId="1165"/>
    <cellStyle name="Normal 2 3 85" xfId="6012"/>
    <cellStyle name="Normal 2 3 85 2" xfId="3572"/>
    <cellStyle name="Normal 2 3 85 3" xfId="1150"/>
    <cellStyle name="Normal 2 3 86" xfId="5997"/>
    <cellStyle name="Normal 2 3 86 2" xfId="3557"/>
    <cellStyle name="Normal 2 3 86 3" xfId="1135"/>
    <cellStyle name="Normal 2 3 87" xfId="5983"/>
    <cellStyle name="Normal 2 3 87 2" xfId="3543"/>
    <cellStyle name="Normal 2 3 87 3" xfId="1121"/>
    <cellStyle name="Normal 2 3 88" xfId="5969"/>
    <cellStyle name="Normal 2 3 88 2" xfId="3529"/>
    <cellStyle name="Normal 2 3 88 3" xfId="1107"/>
    <cellStyle name="Normal 2 3 89" xfId="5949"/>
    <cellStyle name="Normal 2 3 89 2" xfId="3509"/>
    <cellStyle name="Normal 2 3 89 3" xfId="1087"/>
    <cellStyle name="Normal 2 3 9" xfId="7178"/>
    <cellStyle name="Normal 2 3 9 2" xfId="4734"/>
    <cellStyle name="Normal 2 3 9 3" xfId="2310"/>
    <cellStyle name="Normal 2 3 90" xfId="5936"/>
    <cellStyle name="Normal 2 3 90 2" xfId="3496"/>
    <cellStyle name="Normal 2 3 90 3" xfId="1074"/>
    <cellStyle name="Normal 2 3 91" xfId="5916"/>
    <cellStyle name="Normal 2 3 91 2" xfId="3477"/>
    <cellStyle name="Normal 2 3 91 3" xfId="1056"/>
    <cellStyle name="Normal 2 3 92" xfId="5901"/>
    <cellStyle name="Normal 2 3 92 2" xfId="3462"/>
    <cellStyle name="Normal 2 3 92 3" xfId="1041"/>
    <cellStyle name="Normal 2 3 93" xfId="5886"/>
    <cellStyle name="Normal 2 3 93 2" xfId="3447"/>
    <cellStyle name="Normal 2 3 93 3" xfId="1026"/>
    <cellStyle name="Normal 2 3 94" xfId="5872"/>
    <cellStyle name="Normal 2 3 94 2" xfId="3433"/>
    <cellStyle name="Normal 2 3 94 3" xfId="1012"/>
    <cellStyle name="Normal 2 3 95" xfId="5859"/>
    <cellStyle name="Normal 2 3 95 2" xfId="3420"/>
    <cellStyle name="Normal 2 3 95 3" xfId="999"/>
    <cellStyle name="Normal 2 3 96" xfId="5841"/>
    <cellStyle name="Normal 2 3 96 2" xfId="3402"/>
    <cellStyle name="Normal 2 3 96 3" xfId="981"/>
    <cellStyle name="Normal 2 3 97" xfId="5826"/>
    <cellStyle name="Normal 2 3 97 2" xfId="3387"/>
    <cellStyle name="Normal 2 3 97 3" xfId="966"/>
    <cellStyle name="Normal 2 3 98" xfId="5811"/>
    <cellStyle name="Normal 2 3 98 2" xfId="3372"/>
    <cellStyle name="Normal 2 3 98 3" xfId="951"/>
    <cellStyle name="Normal 2 3 99" xfId="5796"/>
    <cellStyle name="Normal 2 3 99 2" xfId="3357"/>
    <cellStyle name="Normal 2 3 99 3" xfId="936"/>
    <cellStyle name="Normal 2 30" xfId="7128"/>
    <cellStyle name="Normal 2 30 2" xfId="4684"/>
    <cellStyle name="Normal 2 30 3" xfId="2260"/>
    <cellStyle name="Normal 2 31" xfId="7114"/>
    <cellStyle name="Normal 2 31 2" xfId="4670"/>
    <cellStyle name="Normal 2 31 3" xfId="2246"/>
    <cellStyle name="Normal 2 32" xfId="7089"/>
    <cellStyle name="Normal 2 32 2" xfId="4645"/>
    <cellStyle name="Normal 2 32 3" xfId="2221"/>
    <cellStyle name="Normal 2 33" xfId="7073"/>
    <cellStyle name="Normal 2 33 2" xfId="4630"/>
    <cellStyle name="Normal 2 33 3" xfId="2206"/>
    <cellStyle name="Normal 2 34" xfId="7057"/>
    <cellStyle name="Normal 2 34 2" xfId="4615"/>
    <cellStyle name="Normal 2 34 3" xfId="2191"/>
    <cellStyle name="Normal 2 35" xfId="7042"/>
    <cellStyle name="Normal 2 35 2" xfId="4600"/>
    <cellStyle name="Normal 2 35 3" xfId="2176"/>
    <cellStyle name="Normal 2 36" xfId="7027"/>
    <cellStyle name="Normal 2 36 2" xfId="4585"/>
    <cellStyle name="Normal 2 36 3" xfId="2161"/>
    <cellStyle name="Normal 2 37" xfId="7010"/>
    <cellStyle name="Normal 2 37 2" xfId="4568"/>
    <cellStyle name="Normal 2 37 3" xfId="2144"/>
    <cellStyle name="Normal 2 38" xfId="7012"/>
    <cellStyle name="Normal 2 38 2" xfId="4570"/>
    <cellStyle name="Normal 2 38 3" xfId="2146"/>
    <cellStyle name="Normal 2 39" xfId="7005"/>
    <cellStyle name="Normal 2 39 2" xfId="4563"/>
    <cellStyle name="Normal 2 39 3" xfId="2139"/>
    <cellStyle name="Normal 2 4" xfId="7301"/>
    <cellStyle name="Normal 2 4 10" xfId="7162"/>
    <cellStyle name="Normal 2 4 10 2" xfId="4718"/>
    <cellStyle name="Normal 2 4 10 3" xfId="2294"/>
    <cellStyle name="Normal 2 4 100" xfId="5780"/>
    <cellStyle name="Normal 2 4 100 2" xfId="3341"/>
    <cellStyle name="Normal 2 4 100 3" xfId="920"/>
    <cellStyle name="Normal 2 4 101" xfId="5765"/>
    <cellStyle name="Normal 2 4 101 2" xfId="3326"/>
    <cellStyle name="Normal 2 4 101 3" xfId="905"/>
    <cellStyle name="Normal 2 4 102" xfId="5750"/>
    <cellStyle name="Normal 2 4 102 2" xfId="3311"/>
    <cellStyle name="Normal 2 4 102 3" xfId="890"/>
    <cellStyle name="Normal 2 4 103" xfId="5736"/>
    <cellStyle name="Normal 2 4 103 2" xfId="3297"/>
    <cellStyle name="Normal 2 4 103 3" xfId="876"/>
    <cellStyle name="Normal 2 4 104" xfId="5723"/>
    <cellStyle name="Normal 2 4 104 2" xfId="3284"/>
    <cellStyle name="Normal 2 4 104 3" xfId="863"/>
    <cellStyle name="Normal 2 4 105" xfId="5705"/>
    <cellStyle name="Normal 2 4 105 2" xfId="3266"/>
    <cellStyle name="Normal 2 4 105 3" xfId="845"/>
    <cellStyle name="Normal 2 4 106" xfId="5690"/>
    <cellStyle name="Normal 2 4 106 2" xfId="3251"/>
    <cellStyle name="Normal 2 4 106 3" xfId="830"/>
    <cellStyle name="Normal 2 4 107" xfId="5674"/>
    <cellStyle name="Normal 2 4 107 2" xfId="3235"/>
    <cellStyle name="Normal 2 4 107 3" xfId="814"/>
    <cellStyle name="Normal 2 4 108" xfId="5659"/>
    <cellStyle name="Normal 2 4 108 2" xfId="3220"/>
    <cellStyle name="Normal 2 4 108 3" xfId="799"/>
    <cellStyle name="Normal 2 4 109" xfId="5645"/>
    <cellStyle name="Normal 2 4 109 2" xfId="3206"/>
    <cellStyle name="Normal 2 4 109 3" xfId="785"/>
    <cellStyle name="Normal 2 4 11" xfId="7144"/>
    <cellStyle name="Normal 2 4 11 2" xfId="4700"/>
    <cellStyle name="Normal 2 4 11 3" xfId="2276"/>
    <cellStyle name="Normal 2 4 110" xfId="5630"/>
    <cellStyle name="Normal 2 4 110 2" xfId="3191"/>
    <cellStyle name="Normal 2 4 110 3" xfId="770"/>
    <cellStyle name="Normal 2 4 111" xfId="5611"/>
    <cellStyle name="Normal 2 4 111 2" xfId="3172"/>
    <cellStyle name="Normal 2 4 111 3" xfId="751"/>
    <cellStyle name="Normal 2 4 112" xfId="5595"/>
    <cellStyle name="Normal 2 4 112 2" xfId="3156"/>
    <cellStyle name="Normal 2 4 112 3" xfId="735"/>
    <cellStyle name="Normal 2 4 113" xfId="5580"/>
    <cellStyle name="Normal 2 4 113 2" xfId="3141"/>
    <cellStyle name="Normal 2 4 113 3" xfId="720"/>
    <cellStyle name="Normal 2 4 114" xfId="5564"/>
    <cellStyle name="Normal 2 4 114 2" xfId="3125"/>
    <cellStyle name="Normal 2 4 114 3" xfId="704"/>
    <cellStyle name="Normal 2 4 115" xfId="5549"/>
    <cellStyle name="Normal 2 4 115 2" xfId="3110"/>
    <cellStyle name="Normal 2 4 115 3" xfId="689"/>
    <cellStyle name="Normal 2 4 116" xfId="5534"/>
    <cellStyle name="Normal 2 4 116 2" xfId="3095"/>
    <cellStyle name="Normal 2 4 116 3" xfId="674"/>
    <cellStyle name="Normal 2 4 117" xfId="5519"/>
    <cellStyle name="Normal 2 4 117 2" xfId="3080"/>
    <cellStyle name="Normal 2 4 117 3" xfId="659"/>
    <cellStyle name="Normal 2 4 118" xfId="5505"/>
    <cellStyle name="Normal 2 4 118 2" xfId="3066"/>
    <cellStyle name="Normal 2 4 118 3" xfId="645"/>
    <cellStyle name="Normal 2 4 119" xfId="5490"/>
    <cellStyle name="Normal 2 4 119 2" xfId="3051"/>
    <cellStyle name="Normal 2 4 119 3" xfId="630"/>
    <cellStyle name="Normal 2 4 12" xfId="7129"/>
    <cellStyle name="Normal 2 4 12 2" xfId="4685"/>
    <cellStyle name="Normal 2 4 12 3" xfId="2261"/>
    <cellStyle name="Normal 2 4 120" xfId="5474"/>
    <cellStyle name="Normal 2 4 120 2" xfId="3035"/>
    <cellStyle name="Normal 2 4 120 3" xfId="614"/>
    <cellStyle name="Normal 2 4 121" xfId="5460"/>
    <cellStyle name="Normal 2 4 121 2" xfId="3021"/>
    <cellStyle name="Normal 2 4 121 3" xfId="600"/>
    <cellStyle name="Normal 2 4 122" xfId="5447"/>
    <cellStyle name="Normal 2 4 122 2" xfId="3008"/>
    <cellStyle name="Normal 2 4 122 3" xfId="587"/>
    <cellStyle name="Normal 2 4 123" xfId="5429"/>
    <cellStyle name="Normal 2 4 123 2" xfId="2990"/>
    <cellStyle name="Normal 2 4 123 3" xfId="569"/>
    <cellStyle name="Normal 2 4 124" xfId="5414"/>
    <cellStyle name="Normal 2 4 124 2" xfId="2975"/>
    <cellStyle name="Normal 2 4 124 3" xfId="554"/>
    <cellStyle name="Normal 2 4 125" xfId="5399"/>
    <cellStyle name="Normal 2 4 125 2" xfId="2960"/>
    <cellStyle name="Normal 2 4 125 3" xfId="539"/>
    <cellStyle name="Normal 2 4 126" xfId="5385"/>
    <cellStyle name="Normal 2 4 126 2" xfId="2946"/>
    <cellStyle name="Normal 2 4 126 3" xfId="525"/>
    <cellStyle name="Normal 2 4 127" xfId="5372"/>
    <cellStyle name="Normal 2 4 127 2" xfId="2933"/>
    <cellStyle name="Normal 2 4 127 3" xfId="512"/>
    <cellStyle name="Normal 2 4 128" xfId="5353"/>
    <cellStyle name="Normal 2 4 128 2" xfId="2914"/>
    <cellStyle name="Normal 2 4 128 3" xfId="493"/>
    <cellStyle name="Normal 2 4 129" xfId="5338"/>
    <cellStyle name="Normal 2 4 129 2" xfId="2899"/>
    <cellStyle name="Normal 2 4 129 3" xfId="478"/>
    <cellStyle name="Normal 2 4 13" xfId="7115"/>
    <cellStyle name="Normal 2 4 13 2" xfId="4671"/>
    <cellStyle name="Normal 2 4 13 3" xfId="2247"/>
    <cellStyle name="Normal 2 4 130" xfId="5323"/>
    <cellStyle name="Normal 2 4 130 2" xfId="2884"/>
    <cellStyle name="Normal 2 4 130 3" xfId="463"/>
    <cellStyle name="Normal 2 4 131" xfId="5308"/>
    <cellStyle name="Normal 2 4 131 2" xfId="2869"/>
    <cellStyle name="Normal 2 4 131 3" xfId="448"/>
    <cellStyle name="Normal 2 4 132" xfId="5293"/>
    <cellStyle name="Normal 2 4 132 2" xfId="2854"/>
    <cellStyle name="Normal 2 4 132 3" xfId="433"/>
    <cellStyle name="Normal 2 4 133" xfId="5279"/>
    <cellStyle name="Normal 2 4 133 2" xfId="2840"/>
    <cellStyle name="Normal 2 4 133 3" xfId="419"/>
    <cellStyle name="Normal 2 4 134" xfId="5264"/>
    <cellStyle name="Normal 2 4 134 2" xfId="2825"/>
    <cellStyle name="Normal 2 4 134 3" xfId="404"/>
    <cellStyle name="Normal 2 4 135" xfId="5248"/>
    <cellStyle name="Normal 2 4 135 2" xfId="2809"/>
    <cellStyle name="Normal 2 4 135 3" xfId="388"/>
    <cellStyle name="Normal 2 4 136" xfId="5233"/>
    <cellStyle name="Normal 2 4 136 2" xfId="2794"/>
    <cellStyle name="Normal 2 4 136 3" xfId="373"/>
    <cellStyle name="Normal 2 4 137" xfId="5219"/>
    <cellStyle name="Normal 2 4 137 2" xfId="2780"/>
    <cellStyle name="Normal 2 4 137 3" xfId="359"/>
    <cellStyle name="Normal 2 4 138" xfId="5206"/>
    <cellStyle name="Normal 2 4 138 2" xfId="2767"/>
    <cellStyle name="Normal 2 4 138 3" xfId="346"/>
    <cellStyle name="Normal 2 4 139" xfId="5191"/>
    <cellStyle name="Normal 2 4 139 2" xfId="2752"/>
    <cellStyle name="Normal 2 4 139 3" xfId="331"/>
    <cellStyle name="Normal 2 4 14" xfId="7101"/>
    <cellStyle name="Normal 2 4 14 2" xfId="4657"/>
    <cellStyle name="Normal 2 4 14 3" xfId="2233"/>
    <cellStyle name="Normal 2 4 140" xfId="5176"/>
    <cellStyle name="Normal 2 4 140 2" xfId="2737"/>
    <cellStyle name="Normal 2 4 140 3" xfId="316"/>
    <cellStyle name="Normal 2 4 141" xfId="5161"/>
    <cellStyle name="Normal 2 4 141 2" xfId="2722"/>
    <cellStyle name="Normal 2 4 141 3" xfId="301"/>
    <cellStyle name="Normal 2 4 142" xfId="5146"/>
    <cellStyle name="Normal 2 4 142 2" xfId="2707"/>
    <cellStyle name="Normal 2 4 142 3" xfId="286"/>
    <cellStyle name="Normal 2 4 143" xfId="5128"/>
    <cellStyle name="Normal 2 4 143 2" xfId="2689"/>
    <cellStyle name="Normal 2 4 143 3" xfId="268"/>
    <cellStyle name="Normal 2 4 144" xfId="5114"/>
    <cellStyle name="Normal 2 4 144 2" xfId="2675"/>
    <cellStyle name="Normal 2 4 144 3" xfId="254"/>
    <cellStyle name="Normal 2 4 145" xfId="5101"/>
    <cellStyle name="Normal 2 4 145 2" xfId="2662"/>
    <cellStyle name="Normal 2 4 145 3" xfId="241"/>
    <cellStyle name="Normal 2 4 146" xfId="5083"/>
    <cellStyle name="Normal 2 4 146 2" xfId="2644"/>
    <cellStyle name="Normal 2 4 146 3" xfId="223"/>
    <cellStyle name="Normal 2 4 147" xfId="5068"/>
    <cellStyle name="Normal 2 4 147 2" xfId="2629"/>
    <cellStyle name="Normal 2 4 147 3" xfId="208"/>
    <cellStyle name="Normal 2 4 148" xfId="5053"/>
    <cellStyle name="Normal 2 4 148 2" xfId="2614"/>
    <cellStyle name="Normal 2 4 148 3" xfId="193"/>
    <cellStyle name="Normal 2 4 149" xfId="5039"/>
    <cellStyle name="Normal 2 4 149 2" xfId="2600"/>
    <cellStyle name="Normal 2 4 149 3" xfId="179"/>
    <cellStyle name="Normal 2 4 15" xfId="7086"/>
    <cellStyle name="Normal 2 4 15 2" xfId="4642"/>
    <cellStyle name="Normal 2 4 15 3" xfId="2218"/>
    <cellStyle name="Normal 2 4 150" xfId="5026"/>
    <cellStyle name="Normal 2 4 150 2" xfId="2587"/>
    <cellStyle name="Normal 2 4 150 3" xfId="166"/>
    <cellStyle name="Normal 2 4 151" xfId="5011"/>
    <cellStyle name="Normal 2 4 151 2" xfId="2572"/>
    <cellStyle name="Normal 2 4 151 3" xfId="151"/>
    <cellStyle name="Normal 2 4 152" xfId="4996"/>
    <cellStyle name="Normal 2 4 152 2" xfId="2557"/>
    <cellStyle name="Normal 2 4 152 3" xfId="136"/>
    <cellStyle name="Normal 2 4 153" xfId="4979"/>
    <cellStyle name="Normal 2 4 153 2" xfId="2540"/>
    <cellStyle name="Normal 2 4 153 3" xfId="119"/>
    <cellStyle name="Normal 2 4 154" xfId="4966"/>
    <cellStyle name="Normal 2 4 154 2" xfId="2527"/>
    <cellStyle name="Normal 2 4 154 3" xfId="106"/>
    <cellStyle name="Normal 2 4 155" xfId="4951"/>
    <cellStyle name="Normal 2 4 155 2" xfId="2512"/>
    <cellStyle name="Normal 2 4 155 3" xfId="91"/>
    <cellStyle name="Normal 2 4 156" xfId="4936"/>
    <cellStyle name="Normal 2 4 156 2" xfId="2497"/>
    <cellStyle name="Normal 2 4 156 3" xfId="76"/>
    <cellStyle name="Normal 2 4 157" xfId="4921"/>
    <cellStyle name="Normal 2 4 157 2" xfId="2482"/>
    <cellStyle name="Normal 2 4 157 3" xfId="61"/>
    <cellStyle name="Normal 2 4 158" xfId="4906"/>
    <cellStyle name="Normal 2 4 158 2" xfId="2467"/>
    <cellStyle name="Normal 2 4 158 3" xfId="46"/>
    <cellStyle name="Normal 2 4 159" xfId="4891"/>
    <cellStyle name="Normal 2 4 159 2" xfId="2452"/>
    <cellStyle name="Normal 2 4 159 3" xfId="31"/>
    <cellStyle name="Normal 2 4 16" xfId="7070"/>
    <cellStyle name="Normal 2 4 16 2" xfId="4627"/>
    <cellStyle name="Normal 2 4 16 3" xfId="2203"/>
    <cellStyle name="Normal 2 4 160" xfId="4876"/>
    <cellStyle name="Normal 2 4 160 2" xfId="2437"/>
    <cellStyle name="Normal 2 4 160 3" xfId="16"/>
    <cellStyle name="Normal 2 4 161" xfId="4857"/>
    <cellStyle name="Normal 2 4 162" xfId="4369"/>
    <cellStyle name="Normal 2 4 17" xfId="7054"/>
    <cellStyle name="Normal 2 4 17 2" xfId="4612"/>
    <cellStyle name="Normal 2 4 17 3" xfId="2188"/>
    <cellStyle name="Normal 2 4 18" xfId="7039"/>
    <cellStyle name="Normal 2 4 18 2" xfId="4597"/>
    <cellStyle name="Normal 2 4 18 3" xfId="2173"/>
    <cellStyle name="Normal 2 4 19" xfId="7024"/>
    <cellStyle name="Normal 2 4 19 2" xfId="4582"/>
    <cellStyle name="Normal 2 4 19 3" xfId="2158"/>
    <cellStyle name="Normal 2 4 2" xfId="7284"/>
    <cellStyle name="Normal 2 4 2 2" xfId="4840"/>
    <cellStyle name="Normal 2 4 2 3" xfId="2416"/>
    <cellStyle name="Normal 2 4 20" xfId="7007"/>
    <cellStyle name="Normal 2 4 20 2" xfId="4565"/>
    <cellStyle name="Normal 2 4 20 3" xfId="2141"/>
    <cellStyle name="Normal 2 4 21" xfId="6992"/>
    <cellStyle name="Normal 2 4 21 2" xfId="4550"/>
    <cellStyle name="Normal 2 4 21 3" xfId="2126"/>
    <cellStyle name="Normal 2 4 22" xfId="6974"/>
    <cellStyle name="Normal 2 4 22 2" xfId="4532"/>
    <cellStyle name="Normal 2 4 22 3" xfId="2108"/>
    <cellStyle name="Normal 2 4 23" xfId="6960"/>
    <cellStyle name="Normal 2 4 23 2" xfId="4518"/>
    <cellStyle name="Normal 2 4 23 3" xfId="2094"/>
    <cellStyle name="Normal 2 4 24" xfId="6945"/>
    <cellStyle name="Normal 2 4 24 2" xfId="4503"/>
    <cellStyle name="Normal 2 4 24 3" xfId="2079"/>
    <cellStyle name="Normal 2 4 25" xfId="6926"/>
    <cellStyle name="Normal 2 4 25 2" xfId="4485"/>
    <cellStyle name="Normal 2 4 25 3" xfId="2061"/>
    <cellStyle name="Normal 2 4 26" xfId="6911"/>
    <cellStyle name="Normal 2 4 26 2" xfId="4470"/>
    <cellStyle name="Normal 2 4 26 3" xfId="2046"/>
    <cellStyle name="Normal 2 4 27" xfId="6896"/>
    <cellStyle name="Normal 2 4 27 2" xfId="4455"/>
    <cellStyle name="Normal 2 4 27 3" xfId="2031"/>
    <cellStyle name="Normal 2 4 28" xfId="6881"/>
    <cellStyle name="Normal 2 4 28 2" xfId="4440"/>
    <cellStyle name="Normal 2 4 28 3" xfId="2016"/>
    <cellStyle name="Normal 2 4 29" xfId="6866"/>
    <cellStyle name="Normal 2 4 29 2" xfId="4425"/>
    <cellStyle name="Normal 2 4 29 3" xfId="2001"/>
    <cellStyle name="Normal 2 4 3" xfId="7269"/>
    <cellStyle name="Normal 2 4 3 2" xfId="4825"/>
    <cellStyle name="Normal 2 4 3 3" xfId="2401"/>
    <cellStyle name="Normal 2 4 30" xfId="6851"/>
    <cellStyle name="Normal 2 4 30 2" xfId="4410"/>
    <cellStyle name="Normal 2 4 30 3" xfId="1986"/>
    <cellStyle name="Normal 2 4 31" xfId="6837"/>
    <cellStyle name="Normal 2 4 31 2" xfId="4396"/>
    <cellStyle name="Normal 2 4 31 3" xfId="1972"/>
    <cellStyle name="Normal 2 4 32" xfId="6823"/>
    <cellStyle name="Normal 2 4 32 2" xfId="4382"/>
    <cellStyle name="Normal 2 4 32 3" xfId="1958"/>
    <cellStyle name="Normal 2 4 33" xfId="6800"/>
    <cellStyle name="Normal 2 4 33 2" xfId="4361"/>
    <cellStyle name="Normal 2 4 33 3" xfId="1938"/>
    <cellStyle name="Normal 2 4 34" xfId="6785"/>
    <cellStyle name="Normal 2 4 34 2" xfId="4346"/>
    <cellStyle name="Normal 2 4 34 3" xfId="1923"/>
    <cellStyle name="Normal 2 4 35" xfId="6771"/>
    <cellStyle name="Normal 2 4 35 2" xfId="4332"/>
    <cellStyle name="Normal 2 4 35 3" xfId="1909"/>
    <cellStyle name="Normal 2 4 36" xfId="6756"/>
    <cellStyle name="Normal 2 4 36 2" xfId="4317"/>
    <cellStyle name="Normal 2 4 36 3" xfId="1894"/>
    <cellStyle name="Normal 2 4 37" xfId="6735"/>
    <cellStyle name="Normal 2 4 37 2" xfId="4296"/>
    <cellStyle name="Normal 2 4 37 3" xfId="1873"/>
    <cellStyle name="Normal 2 4 38" xfId="6720"/>
    <cellStyle name="Normal 2 4 38 2" xfId="4281"/>
    <cellStyle name="Normal 2 4 38 3" xfId="1858"/>
    <cellStyle name="Normal 2 4 39" xfId="6706"/>
    <cellStyle name="Normal 2 4 39 2" xfId="4267"/>
    <cellStyle name="Normal 2 4 39 3" xfId="1844"/>
    <cellStyle name="Normal 2 4 4" xfId="7253"/>
    <cellStyle name="Normal 2 4 4 2" xfId="4809"/>
    <cellStyle name="Normal 2 4 4 3" xfId="2385"/>
    <cellStyle name="Normal 2 4 40" xfId="6692"/>
    <cellStyle name="Normal 2 4 40 2" xfId="4253"/>
    <cellStyle name="Normal 2 4 40 3" xfId="1830"/>
    <cellStyle name="Normal 2 4 41" xfId="6675"/>
    <cellStyle name="Normal 2 4 41 2" xfId="4236"/>
    <cellStyle name="Normal 2 4 41 3" xfId="1813"/>
    <cellStyle name="Normal 2 4 42" xfId="6660"/>
    <cellStyle name="Normal 2 4 42 2" xfId="4221"/>
    <cellStyle name="Normal 2 4 42 3" xfId="1798"/>
    <cellStyle name="Normal 2 4 43" xfId="6645"/>
    <cellStyle name="Normal 2 4 43 2" xfId="4206"/>
    <cellStyle name="Normal 2 4 43 3" xfId="1783"/>
    <cellStyle name="Normal 2 4 44" xfId="6630"/>
    <cellStyle name="Normal 2 4 44 2" xfId="4191"/>
    <cellStyle name="Normal 2 4 44 3" xfId="1768"/>
    <cellStyle name="Normal 2 4 45" xfId="6615"/>
    <cellStyle name="Normal 2 4 45 2" xfId="4176"/>
    <cellStyle name="Normal 2 4 45 3" xfId="1753"/>
    <cellStyle name="Normal 2 4 46" xfId="6600"/>
    <cellStyle name="Normal 2 4 46 2" xfId="4161"/>
    <cellStyle name="Normal 2 4 46 3" xfId="1738"/>
    <cellStyle name="Normal 2 4 47" xfId="6585"/>
    <cellStyle name="Normal 2 4 47 2" xfId="4146"/>
    <cellStyle name="Normal 2 4 47 3" xfId="1723"/>
    <cellStyle name="Normal 2 4 48" xfId="6570"/>
    <cellStyle name="Normal 2 4 48 2" xfId="4131"/>
    <cellStyle name="Normal 2 4 48 3" xfId="1708"/>
    <cellStyle name="Normal 2 4 49" xfId="6555"/>
    <cellStyle name="Normal 2 4 49 2" xfId="4116"/>
    <cellStyle name="Normal 2 4 49 3" xfId="1693"/>
    <cellStyle name="Normal 2 4 5" xfId="7238"/>
    <cellStyle name="Normal 2 4 5 2" xfId="4794"/>
    <cellStyle name="Normal 2 4 5 3" xfId="2370"/>
    <cellStyle name="Normal 2 4 50" xfId="6540"/>
    <cellStyle name="Normal 2 4 50 2" xfId="4101"/>
    <cellStyle name="Normal 2 4 50 3" xfId="1678"/>
    <cellStyle name="Normal 2 4 51" xfId="6525"/>
    <cellStyle name="Normal 2 4 51 2" xfId="4086"/>
    <cellStyle name="Normal 2 4 51 3" xfId="1663"/>
    <cellStyle name="Normal 2 4 52" xfId="6508"/>
    <cellStyle name="Normal 2 4 52 2" xfId="4068"/>
    <cellStyle name="Normal 2 4 52 3" xfId="1646"/>
    <cellStyle name="Normal 2 4 53" xfId="6495"/>
    <cellStyle name="Normal 2 4 53 2" xfId="4055"/>
    <cellStyle name="Normal 2 4 53 3" xfId="1633"/>
    <cellStyle name="Normal 2 4 54" xfId="6476"/>
    <cellStyle name="Normal 2 4 54 2" xfId="4036"/>
    <cellStyle name="Normal 2 4 54 3" xfId="1614"/>
    <cellStyle name="Normal 2 4 55" xfId="6461"/>
    <cellStyle name="Normal 2 4 55 2" xfId="4021"/>
    <cellStyle name="Normal 2 4 55 3" xfId="1599"/>
    <cellStyle name="Normal 2 4 56" xfId="6446"/>
    <cellStyle name="Normal 2 4 56 2" xfId="4006"/>
    <cellStyle name="Normal 2 4 56 3" xfId="1584"/>
    <cellStyle name="Normal 2 4 57" xfId="6431"/>
    <cellStyle name="Normal 2 4 57 2" xfId="3991"/>
    <cellStyle name="Normal 2 4 57 3" xfId="1569"/>
    <cellStyle name="Normal 2 4 58" xfId="6416"/>
    <cellStyle name="Normal 2 4 58 2" xfId="3976"/>
    <cellStyle name="Normal 2 4 58 3" xfId="1554"/>
    <cellStyle name="Normal 2 4 59" xfId="6402"/>
    <cellStyle name="Normal 2 4 59 2" xfId="3962"/>
    <cellStyle name="Normal 2 4 59 3" xfId="1540"/>
    <cellStyle name="Normal 2 4 6" xfId="7223"/>
    <cellStyle name="Normal 2 4 6 2" xfId="4779"/>
    <cellStyle name="Normal 2 4 6 3" xfId="2355"/>
    <cellStyle name="Normal 2 4 60" xfId="6387"/>
    <cellStyle name="Normal 2 4 60 2" xfId="3947"/>
    <cellStyle name="Normal 2 4 60 3" xfId="1525"/>
    <cellStyle name="Normal 2 4 61" xfId="6372"/>
    <cellStyle name="Normal 2 4 61 2" xfId="3932"/>
    <cellStyle name="Normal 2 4 61 3" xfId="1510"/>
    <cellStyle name="Normal 2 4 62" xfId="6357"/>
    <cellStyle name="Normal 2 4 62 2" xfId="3917"/>
    <cellStyle name="Normal 2 4 62 3" xfId="1495"/>
    <cellStyle name="Normal 2 4 63" xfId="6342"/>
    <cellStyle name="Normal 2 4 63 2" xfId="3902"/>
    <cellStyle name="Normal 2 4 63 3" xfId="1480"/>
    <cellStyle name="Normal 2 4 64" xfId="6327"/>
    <cellStyle name="Normal 2 4 64 2" xfId="3887"/>
    <cellStyle name="Normal 2 4 64 3" xfId="1465"/>
    <cellStyle name="Normal 2 4 65" xfId="6312"/>
    <cellStyle name="Normal 2 4 65 2" xfId="3872"/>
    <cellStyle name="Normal 2 4 65 3" xfId="1450"/>
    <cellStyle name="Normal 2 4 66" xfId="6297"/>
    <cellStyle name="Normal 2 4 66 2" xfId="3857"/>
    <cellStyle name="Normal 2 4 66 3" xfId="1435"/>
    <cellStyle name="Normal 2 4 67" xfId="6282"/>
    <cellStyle name="Normal 2 4 67 2" xfId="3842"/>
    <cellStyle name="Normal 2 4 67 3" xfId="1420"/>
    <cellStyle name="Normal 2 4 68" xfId="6267"/>
    <cellStyle name="Normal 2 4 68 2" xfId="3827"/>
    <cellStyle name="Normal 2 4 68 3" xfId="1405"/>
    <cellStyle name="Normal 2 4 69" xfId="6253"/>
    <cellStyle name="Normal 2 4 69 2" xfId="3813"/>
    <cellStyle name="Normal 2 4 69 3" xfId="1391"/>
    <cellStyle name="Normal 2 4 7" xfId="7205"/>
    <cellStyle name="Normal 2 4 7 2" xfId="4761"/>
    <cellStyle name="Normal 2 4 7 3" xfId="2337"/>
    <cellStyle name="Normal 2 4 70" xfId="6240"/>
    <cellStyle name="Normal 2 4 70 2" xfId="3800"/>
    <cellStyle name="Normal 2 4 70 3" xfId="1378"/>
    <cellStyle name="Normal 2 4 71" xfId="6221"/>
    <cellStyle name="Normal 2 4 71 2" xfId="3781"/>
    <cellStyle name="Normal 2 4 71 3" xfId="1359"/>
    <cellStyle name="Normal 2 4 72" xfId="6205"/>
    <cellStyle name="Normal 2 4 72 2" xfId="3765"/>
    <cellStyle name="Normal 2 4 72 3" xfId="1343"/>
    <cellStyle name="Normal 2 4 73" xfId="6190"/>
    <cellStyle name="Normal 2 4 73 2" xfId="3750"/>
    <cellStyle name="Normal 2 4 73 3" xfId="1328"/>
    <cellStyle name="Normal 2 4 74" xfId="6176"/>
    <cellStyle name="Normal 2 4 74 2" xfId="3736"/>
    <cellStyle name="Normal 2 4 74 3" xfId="1314"/>
    <cellStyle name="Normal 2 4 75" xfId="6161"/>
    <cellStyle name="Normal 2 4 75 2" xfId="3721"/>
    <cellStyle name="Normal 2 4 75 3" xfId="1299"/>
    <cellStyle name="Normal 2 4 76" xfId="6147"/>
    <cellStyle name="Normal 2 4 76 2" xfId="3707"/>
    <cellStyle name="Normal 2 4 76 3" xfId="1285"/>
    <cellStyle name="Normal 2 4 77" xfId="6134"/>
    <cellStyle name="Normal 2 4 77 2" xfId="3694"/>
    <cellStyle name="Normal 2 4 77 3" xfId="1272"/>
    <cellStyle name="Normal 2 4 78" xfId="6119"/>
    <cellStyle name="Normal 2 4 78 2" xfId="3679"/>
    <cellStyle name="Normal 2 4 78 3" xfId="1257"/>
    <cellStyle name="Normal 2 4 79" xfId="6101"/>
    <cellStyle name="Normal 2 4 79 2" xfId="3661"/>
    <cellStyle name="Normal 2 4 79 3" xfId="1239"/>
    <cellStyle name="Normal 2 4 8" xfId="7191"/>
    <cellStyle name="Normal 2 4 8 2" xfId="4747"/>
    <cellStyle name="Normal 2 4 8 3" xfId="2323"/>
    <cellStyle name="Normal 2 4 80" xfId="6086"/>
    <cellStyle name="Normal 2 4 80 2" xfId="3646"/>
    <cellStyle name="Normal 2 4 80 3" xfId="1224"/>
    <cellStyle name="Normal 2 4 81" xfId="6071"/>
    <cellStyle name="Normal 2 4 81 2" xfId="3631"/>
    <cellStyle name="Normal 2 4 81 3" xfId="1209"/>
    <cellStyle name="Normal 2 4 82" xfId="6056"/>
    <cellStyle name="Normal 2 4 82 2" xfId="3616"/>
    <cellStyle name="Normal 2 4 82 3" xfId="1194"/>
    <cellStyle name="Normal 2 4 83" xfId="6041"/>
    <cellStyle name="Normal 2 4 83 2" xfId="3601"/>
    <cellStyle name="Normal 2 4 83 3" xfId="1179"/>
    <cellStyle name="Normal 2 4 84" xfId="6026"/>
    <cellStyle name="Normal 2 4 84 2" xfId="3586"/>
    <cellStyle name="Normal 2 4 84 3" xfId="1164"/>
    <cellStyle name="Normal 2 4 85" xfId="6011"/>
    <cellStyle name="Normal 2 4 85 2" xfId="3571"/>
    <cellStyle name="Normal 2 4 85 3" xfId="1149"/>
    <cellStyle name="Normal 2 4 86" xfId="5996"/>
    <cellStyle name="Normal 2 4 86 2" xfId="3556"/>
    <cellStyle name="Normal 2 4 86 3" xfId="1134"/>
    <cellStyle name="Normal 2 4 87" xfId="5982"/>
    <cellStyle name="Normal 2 4 87 2" xfId="3542"/>
    <cellStyle name="Normal 2 4 87 3" xfId="1120"/>
    <cellStyle name="Normal 2 4 88" xfId="5968"/>
    <cellStyle name="Normal 2 4 88 2" xfId="3528"/>
    <cellStyle name="Normal 2 4 88 3" xfId="1106"/>
    <cellStyle name="Normal 2 4 89" xfId="5948"/>
    <cellStyle name="Normal 2 4 89 2" xfId="3508"/>
    <cellStyle name="Normal 2 4 89 3" xfId="1086"/>
    <cellStyle name="Normal 2 4 9" xfId="7177"/>
    <cellStyle name="Normal 2 4 9 2" xfId="4733"/>
    <cellStyle name="Normal 2 4 9 3" xfId="2309"/>
    <cellStyle name="Normal 2 4 90" xfId="5935"/>
    <cellStyle name="Normal 2 4 90 2" xfId="3495"/>
    <cellStyle name="Normal 2 4 90 3" xfId="1073"/>
    <cellStyle name="Normal 2 4 91" xfId="5915"/>
    <cellStyle name="Normal 2 4 91 2" xfId="3476"/>
    <cellStyle name="Normal 2 4 91 3" xfId="1055"/>
    <cellStyle name="Normal 2 4 92" xfId="5900"/>
    <cellStyle name="Normal 2 4 92 2" xfId="3461"/>
    <cellStyle name="Normal 2 4 92 3" xfId="1040"/>
    <cellStyle name="Normal 2 4 93" xfId="5885"/>
    <cellStyle name="Normal 2 4 93 2" xfId="3446"/>
    <cellStyle name="Normal 2 4 93 3" xfId="1025"/>
    <cellStyle name="Normal 2 4 94" xfId="5871"/>
    <cellStyle name="Normal 2 4 94 2" xfId="3432"/>
    <cellStyle name="Normal 2 4 94 3" xfId="1011"/>
    <cellStyle name="Normal 2 4 95" xfId="5858"/>
    <cellStyle name="Normal 2 4 95 2" xfId="3419"/>
    <cellStyle name="Normal 2 4 95 3" xfId="998"/>
    <cellStyle name="Normal 2 4 96" xfId="5840"/>
    <cellStyle name="Normal 2 4 96 2" xfId="3401"/>
    <cellStyle name="Normal 2 4 96 3" xfId="980"/>
    <cellStyle name="Normal 2 4 97" xfId="5825"/>
    <cellStyle name="Normal 2 4 97 2" xfId="3386"/>
    <cellStyle name="Normal 2 4 97 3" xfId="965"/>
    <cellStyle name="Normal 2 4 98" xfId="5810"/>
    <cellStyle name="Normal 2 4 98 2" xfId="3371"/>
    <cellStyle name="Normal 2 4 98 3" xfId="950"/>
    <cellStyle name="Normal 2 4 99" xfId="5795"/>
    <cellStyle name="Normal 2 4 99 2" xfId="3356"/>
    <cellStyle name="Normal 2 4 99 3" xfId="935"/>
    <cellStyle name="Normal 2 40" xfId="6979"/>
    <cellStyle name="Normal 2 40 2" xfId="4537"/>
    <cellStyle name="Normal 2 40 3" xfId="2113"/>
    <cellStyle name="Normal 2 41" xfId="6978"/>
    <cellStyle name="Normal 2 41 2" xfId="4536"/>
    <cellStyle name="Normal 2 41 3" xfId="2112"/>
    <cellStyle name="Normal 2 42" xfId="6977"/>
    <cellStyle name="Normal 2 42 2" xfId="4535"/>
    <cellStyle name="Normal 2 42 3" xfId="2111"/>
    <cellStyle name="Normal 2 43" xfId="6991"/>
    <cellStyle name="Normal 2 43 2" xfId="4549"/>
    <cellStyle name="Normal 2 43 3" xfId="2125"/>
    <cellStyle name="Normal 2 44" xfId="6973"/>
    <cellStyle name="Normal 2 44 2" xfId="4531"/>
    <cellStyle name="Normal 2 44 3" xfId="2107"/>
    <cellStyle name="Normal 2 45" xfId="6948"/>
    <cellStyle name="Normal 2 45 2" xfId="4506"/>
    <cellStyle name="Normal 2 45 3" xfId="2082"/>
    <cellStyle name="Normal 2 46" xfId="6929"/>
    <cellStyle name="Normal 2 46 2" xfId="4488"/>
    <cellStyle name="Normal 2 46 3" xfId="2064"/>
    <cellStyle name="Normal 2 47" xfId="6932"/>
    <cellStyle name="Normal 2 47 2" xfId="4491"/>
    <cellStyle name="Normal 2 47 3" xfId="2067"/>
    <cellStyle name="Normal 2 48" xfId="6924"/>
    <cellStyle name="Normal 2 48 2" xfId="4483"/>
    <cellStyle name="Normal 2 48 3" xfId="2059"/>
    <cellStyle name="Normal 2 49" xfId="6909"/>
    <cellStyle name="Normal 2 49 2" xfId="4468"/>
    <cellStyle name="Normal 2 49 3" xfId="2044"/>
    <cellStyle name="Normal 2 5" xfId="7298"/>
    <cellStyle name="Normal 2 5 10" xfId="7161"/>
    <cellStyle name="Normal 2 5 10 2" xfId="4717"/>
    <cellStyle name="Normal 2 5 10 3" xfId="2293"/>
    <cellStyle name="Normal 2 5 100" xfId="5777"/>
    <cellStyle name="Normal 2 5 100 2" xfId="3338"/>
    <cellStyle name="Normal 2 5 100 3" xfId="917"/>
    <cellStyle name="Normal 2 5 101" xfId="5762"/>
    <cellStyle name="Normal 2 5 101 2" xfId="3323"/>
    <cellStyle name="Normal 2 5 101 3" xfId="902"/>
    <cellStyle name="Normal 2 5 102" xfId="5748"/>
    <cellStyle name="Normal 2 5 102 2" xfId="3309"/>
    <cellStyle name="Normal 2 5 102 3" xfId="888"/>
    <cellStyle name="Normal 2 5 103" xfId="5735"/>
    <cellStyle name="Normal 2 5 103 2" xfId="3296"/>
    <cellStyle name="Normal 2 5 103 3" xfId="875"/>
    <cellStyle name="Normal 2 5 104" xfId="5722"/>
    <cellStyle name="Normal 2 5 104 2" xfId="3283"/>
    <cellStyle name="Normal 2 5 104 3" xfId="862"/>
    <cellStyle name="Normal 2 5 105" xfId="5702"/>
    <cellStyle name="Normal 2 5 105 2" xfId="3263"/>
    <cellStyle name="Normal 2 5 105 3" xfId="842"/>
    <cellStyle name="Normal 2 5 106" xfId="5688"/>
    <cellStyle name="Normal 2 5 106 2" xfId="3249"/>
    <cellStyle name="Normal 2 5 106 3" xfId="828"/>
    <cellStyle name="Normal 2 5 107" xfId="5671"/>
    <cellStyle name="Normal 2 5 107 2" xfId="3232"/>
    <cellStyle name="Normal 2 5 107 3" xfId="811"/>
    <cellStyle name="Normal 2 5 108" xfId="5657"/>
    <cellStyle name="Normal 2 5 108 2" xfId="3218"/>
    <cellStyle name="Normal 2 5 108 3" xfId="797"/>
    <cellStyle name="Normal 2 5 109" xfId="5642"/>
    <cellStyle name="Normal 2 5 109 2" xfId="3203"/>
    <cellStyle name="Normal 2 5 109 3" xfId="782"/>
    <cellStyle name="Normal 2 5 11" xfId="7141"/>
    <cellStyle name="Normal 2 5 11 2" xfId="4697"/>
    <cellStyle name="Normal 2 5 11 3" xfId="2273"/>
    <cellStyle name="Normal 2 5 110" xfId="5627"/>
    <cellStyle name="Normal 2 5 110 2" xfId="3188"/>
    <cellStyle name="Normal 2 5 110 3" xfId="767"/>
    <cellStyle name="Normal 2 5 111" xfId="5608"/>
    <cellStyle name="Normal 2 5 111 2" xfId="3169"/>
    <cellStyle name="Normal 2 5 111 3" xfId="748"/>
    <cellStyle name="Normal 2 5 112" xfId="5592"/>
    <cellStyle name="Normal 2 5 112 2" xfId="3153"/>
    <cellStyle name="Normal 2 5 112 3" xfId="732"/>
    <cellStyle name="Normal 2 5 113" xfId="5578"/>
    <cellStyle name="Normal 2 5 113 2" xfId="3139"/>
    <cellStyle name="Normal 2 5 113 3" xfId="718"/>
    <cellStyle name="Normal 2 5 114" xfId="5561"/>
    <cellStyle name="Normal 2 5 114 2" xfId="3122"/>
    <cellStyle name="Normal 2 5 114 3" xfId="701"/>
    <cellStyle name="Normal 2 5 115" xfId="5546"/>
    <cellStyle name="Normal 2 5 115 2" xfId="3107"/>
    <cellStyle name="Normal 2 5 115 3" xfId="686"/>
    <cellStyle name="Normal 2 5 116" xfId="5531"/>
    <cellStyle name="Normal 2 5 116 2" xfId="3092"/>
    <cellStyle name="Normal 2 5 116 3" xfId="671"/>
    <cellStyle name="Normal 2 5 117" xfId="5517"/>
    <cellStyle name="Normal 2 5 117 2" xfId="3078"/>
    <cellStyle name="Normal 2 5 117 3" xfId="657"/>
    <cellStyle name="Normal 2 5 118" xfId="5502"/>
    <cellStyle name="Normal 2 5 118 2" xfId="3063"/>
    <cellStyle name="Normal 2 5 118 3" xfId="642"/>
    <cellStyle name="Normal 2 5 119" xfId="5488"/>
    <cellStyle name="Normal 2 5 119 2" xfId="3049"/>
    <cellStyle name="Normal 2 5 119 3" xfId="628"/>
    <cellStyle name="Normal 2 5 12" xfId="7127"/>
    <cellStyle name="Normal 2 5 12 2" xfId="4683"/>
    <cellStyle name="Normal 2 5 12 3" xfId="2259"/>
    <cellStyle name="Normal 2 5 120" xfId="5472"/>
    <cellStyle name="Normal 2 5 120 2" xfId="3033"/>
    <cellStyle name="Normal 2 5 120 3" xfId="612"/>
    <cellStyle name="Normal 2 5 121" xfId="5459"/>
    <cellStyle name="Normal 2 5 121 2" xfId="3020"/>
    <cellStyle name="Normal 2 5 121 3" xfId="599"/>
    <cellStyle name="Normal 2 5 122" xfId="5446"/>
    <cellStyle name="Normal 2 5 122 2" xfId="3007"/>
    <cellStyle name="Normal 2 5 122 3" xfId="586"/>
    <cellStyle name="Normal 2 5 123" xfId="5428"/>
    <cellStyle name="Normal 2 5 123 2" xfId="2989"/>
    <cellStyle name="Normal 2 5 123 3" xfId="568"/>
    <cellStyle name="Normal 2 5 124" xfId="5411"/>
    <cellStyle name="Normal 2 5 124 2" xfId="2972"/>
    <cellStyle name="Normal 2 5 124 3" xfId="551"/>
    <cellStyle name="Normal 2 5 125" xfId="5397"/>
    <cellStyle name="Normal 2 5 125 2" xfId="2958"/>
    <cellStyle name="Normal 2 5 125 3" xfId="537"/>
    <cellStyle name="Normal 2 5 126" xfId="5384"/>
    <cellStyle name="Normal 2 5 126 2" xfId="2945"/>
    <cellStyle name="Normal 2 5 126 3" xfId="524"/>
    <cellStyle name="Normal 2 5 127" xfId="5371"/>
    <cellStyle name="Normal 2 5 127 2" xfId="2932"/>
    <cellStyle name="Normal 2 5 127 3" xfId="511"/>
    <cellStyle name="Normal 2 5 128" xfId="5350"/>
    <cellStyle name="Normal 2 5 128 2" xfId="2911"/>
    <cellStyle name="Normal 2 5 128 3" xfId="490"/>
    <cellStyle name="Normal 2 5 129" xfId="5335"/>
    <cellStyle name="Normal 2 5 129 2" xfId="2896"/>
    <cellStyle name="Normal 2 5 129 3" xfId="475"/>
    <cellStyle name="Normal 2 5 13" xfId="7113"/>
    <cellStyle name="Normal 2 5 13 2" xfId="4669"/>
    <cellStyle name="Normal 2 5 13 3" xfId="2245"/>
    <cellStyle name="Normal 2 5 130" xfId="5320"/>
    <cellStyle name="Normal 2 5 130 2" xfId="2881"/>
    <cellStyle name="Normal 2 5 130 3" xfId="460"/>
    <cellStyle name="Normal 2 5 131" xfId="5305"/>
    <cellStyle name="Normal 2 5 131 2" xfId="2866"/>
    <cellStyle name="Normal 2 5 131 3" xfId="445"/>
    <cellStyle name="Normal 2 5 132" xfId="5291"/>
    <cellStyle name="Normal 2 5 132 2" xfId="2852"/>
    <cellStyle name="Normal 2 5 132 3" xfId="431"/>
    <cellStyle name="Normal 2 5 133" xfId="5276"/>
    <cellStyle name="Normal 2 5 133 2" xfId="2837"/>
    <cellStyle name="Normal 2 5 133 3" xfId="416"/>
    <cellStyle name="Normal 2 5 134" xfId="5262"/>
    <cellStyle name="Normal 2 5 134 2" xfId="2823"/>
    <cellStyle name="Normal 2 5 134 3" xfId="402"/>
    <cellStyle name="Normal 2 5 135" xfId="5245"/>
    <cellStyle name="Normal 2 5 135 2" xfId="2806"/>
    <cellStyle name="Normal 2 5 135 3" xfId="385"/>
    <cellStyle name="Normal 2 5 136" xfId="5231"/>
    <cellStyle name="Normal 2 5 136 2" xfId="2792"/>
    <cellStyle name="Normal 2 5 136 3" xfId="371"/>
    <cellStyle name="Normal 2 5 137" xfId="5218"/>
    <cellStyle name="Normal 2 5 137 2" xfId="2779"/>
    <cellStyle name="Normal 2 5 137 3" xfId="358"/>
    <cellStyle name="Normal 2 5 138" xfId="5205"/>
    <cellStyle name="Normal 2 5 138 2" xfId="2766"/>
    <cellStyle name="Normal 2 5 138 3" xfId="345"/>
    <cellStyle name="Normal 2 5 139" xfId="5190"/>
    <cellStyle name="Normal 2 5 139 2" xfId="2751"/>
    <cellStyle name="Normal 2 5 139 3" xfId="330"/>
    <cellStyle name="Normal 2 5 14" xfId="7100"/>
    <cellStyle name="Normal 2 5 14 2" xfId="4656"/>
    <cellStyle name="Normal 2 5 14 3" xfId="2232"/>
    <cellStyle name="Normal 2 5 140" xfId="5175"/>
    <cellStyle name="Normal 2 5 140 2" xfId="2736"/>
    <cellStyle name="Normal 2 5 140 3" xfId="315"/>
    <cellStyle name="Normal 2 5 141" xfId="5160"/>
    <cellStyle name="Normal 2 5 141 2" xfId="2721"/>
    <cellStyle name="Normal 2 5 141 3" xfId="300"/>
    <cellStyle name="Normal 2 5 142" xfId="5145"/>
    <cellStyle name="Normal 2 5 142 2" xfId="2706"/>
    <cellStyle name="Normal 2 5 142 3" xfId="285"/>
    <cellStyle name="Normal 2 5 143" xfId="5126"/>
    <cellStyle name="Normal 2 5 143 2" xfId="2687"/>
    <cellStyle name="Normal 2 5 143 3" xfId="266"/>
    <cellStyle name="Normal 2 5 144" xfId="5113"/>
    <cellStyle name="Normal 2 5 144 2" xfId="2674"/>
    <cellStyle name="Normal 2 5 144 3" xfId="253"/>
    <cellStyle name="Normal 2 5 145" xfId="5100"/>
    <cellStyle name="Normal 2 5 145 2" xfId="2661"/>
    <cellStyle name="Normal 2 5 145 3" xfId="240"/>
    <cellStyle name="Normal 2 5 146" xfId="5080"/>
    <cellStyle name="Normal 2 5 146 2" xfId="2641"/>
    <cellStyle name="Normal 2 5 146 3" xfId="220"/>
    <cellStyle name="Normal 2 5 147" xfId="5065"/>
    <cellStyle name="Normal 2 5 147 2" xfId="2626"/>
    <cellStyle name="Normal 2 5 147 3" xfId="205"/>
    <cellStyle name="Normal 2 5 148" xfId="5051"/>
    <cellStyle name="Normal 2 5 148 2" xfId="2612"/>
    <cellStyle name="Normal 2 5 148 3" xfId="191"/>
    <cellStyle name="Normal 2 5 149" xfId="5038"/>
    <cellStyle name="Normal 2 5 149 2" xfId="2599"/>
    <cellStyle name="Normal 2 5 149 3" xfId="178"/>
    <cellStyle name="Normal 2 5 15" xfId="7085"/>
    <cellStyle name="Normal 2 5 15 2" xfId="4641"/>
    <cellStyle name="Normal 2 5 15 3" xfId="2217"/>
    <cellStyle name="Normal 2 5 150" xfId="5025"/>
    <cellStyle name="Normal 2 5 150 2" xfId="2586"/>
    <cellStyle name="Normal 2 5 150 3" xfId="165"/>
    <cellStyle name="Normal 2 5 151" xfId="5010"/>
    <cellStyle name="Normal 2 5 151 2" xfId="2571"/>
    <cellStyle name="Normal 2 5 151 3" xfId="150"/>
    <cellStyle name="Normal 2 5 152" xfId="4995"/>
    <cellStyle name="Normal 2 5 152 2" xfId="2556"/>
    <cellStyle name="Normal 2 5 152 3" xfId="135"/>
    <cellStyle name="Normal 2 5 153" xfId="4978"/>
    <cellStyle name="Normal 2 5 153 2" xfId="2539"/>
    <cellStyle name="Normal 2 5 153 3" xfId="118"/>
    <cellStyle name="Normal 2 5 154" xfId="4965"/>
    <cellStyle name="Normal 2 5 154 2" xfId="2526"/>
    <cellStyle name="Normal 2 5 154 3" xfId="105"/>
    <cellStyle name="Normal 2 5 155" xfId="4950"/>
    <cellStyle name="Normal 2 5 155 2" xfId="2511"/>
    <cellStyle name="Normal 2 5 155 3" xfId="90"/>
    <cellStyle name="Normal 2 5 156" xfId="4935"/>
    <cellStyle name="Normal 2 5 156 2" xfId="2496"/>
    <cellStyle name="Normal 2 5 156 3" xfId="75"/>
    <cellStyle name="Normal 2 5 157" xfId="4920"/>
    <cellStyle name="Normal 2 5 157 2" xfId="2481"/>
    <cellStyle name="Normal 2 5 157 3" xfId="60"/>
    <cellStyle name="Normal 2 5 158" xfId="4905"/>
    <cellStyle name="Normal 2 5 158 2" xfId="2466"/>
    <cellStyle name="Normal 2 5 158 3" xfId="45"/>
    <cellStyle name="Normal 2 5 159" xfId="4890"/>
    <cellStyle name="Normal 2 5 159 2" xfId="2451"/>
    <cellStyle name="Normal 2 5 159 3" xfId="30"/>
    <cellStyle name="Normal 2 5 16" xfId="7068"/>
    <cellStyle name="Normal 2 5 16 2" xfId="4626"/>
    <cellStyle name="Normal 2 5 16 3" xfId="2202"/>
    <cellStyle name="Normal 2 5 160" xfId="4875"/>
    <cellStyle name="Normal 2 5 160 2" xfId="2436"/>
    <cellStyle name="Normal 2 5 160 3" xfId="15"/>
    <cellStyle name="Normal 2 5 161" xfId="4854"/>
    <cellStyle name="Normal 2 5 162" xfId="4864"/>
    <cellStyle name="Normal 2 5 17" xfId="7053"/>
    <cellStyle name="Normal 2 5 17 2" xfId="4611"/>
    <cellStyle name="Normal 2 5 17 3" xfId="2187"/>
    <cellStyle name="Normal 2 5 18" xfId="7038"/>
    <cellStyle name="Normal 2 5 18 2" xfId="4596"/>
    <cellStyle name="Normal 2 5 18 3" xfId="2172"/>
    <cellStyle name="Normal 2 5 19" xfId="7023"/>
    <cellStyle name="Normal 2 5 19 2" xfId="4581"/>
    <cellStyle name="Normal 2 5 19 3" xfId="2157"/>
    <cellStyle name="Normal 2 5 2" xfId="7283"/>
    <cellStyle name="Normal 2 5 2 2" xfId="4839"/>
    <cellStyle name="Normal 2 5 2 3" xfId="2415"/>
    <cellStyle name="Normal 2 5 20" xfId="7004"/>
    <cellStyle name="Normal 2 5 20 2" xfId="4562"/>
    <cellStyle name="Normal 2 5 20 3" xfId="2138"/>
    <cellStyle name="Normal 2 5 21" xfId="6990"/>
    <cellStyle name="Normal 2 5 21 2" xfId="4548"/>
    <cellStyle name="Normal 2 5 21 3" xfId="2124"/>
    <cellStyle name="Normal 2 5 22" xfId="6972"/>
    <cellStyle name="Normal 2 5 22 2" xfId="4530"/>
    <cellStyle name="Normal 2 5 22 3" xfId="2106"/>
    <cellStyle name="Normal 2 5 23" xfId="6959"/>
    <cellStyle name="Normal 2 5 23 2" xfId="4517"/>
    <cellStyle name="Normal 2 5 23 3" xfId="2093"/>
    <cellStyle name="Normal 2 5 24" xfId="6944"/>
    <cellStyle name="Normal 2 5 24 2" xfId="4502"/>
    <cellStyle name="Normal 2 5 24 3" xfId="2078"/>
    <cellStyle name="Normal 2 5 25" xfId="6923"/>
    <cellStyle name="Normal 2 5 25 2" xfId="4482"/>
    <cellStyle name="Normal 2 5 25 3" xfId="2058"/>
    <cellStyle name="Normal 2 5 26" xfId="6908"/>
    <cellStyle name="Normal 2 5 26 2" xfId="4467"/>
    <cellStyle name="Normal 2 5 26 3" xfId="2043"/>
    <cellStyle name="Normal 2 5 27" xfId="6893"/>
    <cellStyle name="Normal 2 5 27 2" xfId="4452"/>
    <cellStyle name="Normal 2 5 27 3" xfId="2028"/>
    <cellStyle name="Normal 2 5 28" xfId="6878"/>
    <cellStyle name="Normal 2 5 28 2" xfId="4437"/>
    <cellStyle name="Normal 2 5 28 3" xfId="2013"/>
    <cellStyle name="Normal 2 5 29" xfId="6863"/>
    <cellStyle name="Normal 2 5 29 2" xfId="4422"/>
    <cellStyle name="Normal 2 5 29 3" xfId="1998"/>
    <cellStyle name="Normal 2 5 3" xfId="7268"/>
    <cellStyle name="Normal 2 5 3 2" xfId="4824"/>
    <cellStyle name="Normal 2 5 3 3" xfId="2400"/>
    <cellStyle name="Normal 2 5 30" xfId="6849"/>
    <cellStyle name="Normal 2 5 30 2" xfId="4408"/>
    <cellStyle name="Normal 2 5 30 3" xfId="1984"/>
    <cellStyle name="Normal 2 5 31" xfId="6835"/>
    <cellStyle name="Normal 2 5 31 2" xfId="4394"/>
    <cellStyle name="Normal 2 5 31 3" xfId="1970"/>
    <cellStyle name="Normal 2 5 32" xfId="6821"/>
    <cellStyle name="Normal 2 5 32 2" xfId="4381"/>
    <cellStyle name="Normal 2 5 32 3" xfId="1957"/>
    <cellStyle name="Normal 2 5 33" xfId="6797"/>
    <cellStyle name="Normal 2 5 33 2" xfId="4358"/>
    <cellStyle name="Normal 2 5 33 3" xfId="1935"/>
    <cellStyle name="Normal 2 5 34" xfId="6783"/>
    <cellStyle name="Normal 2 5 34 2" xfId="4344"/>
    <cellStyle name="Normal 2 5 34 3" xfId="1921"/>
    <cellStyle name="Normal 2 5 35" xfId="6768"/>
    <cellStyle name="Normal 2 5 35 2" xfId="4329"/>
    <cellStyle name="Normal 2 5 35 3" xfId="1906"/>
    <cellStyle name="Normal 2 5 36" xfId="6755"/>
    <cellStyle name="Normal 2 5 36 2" xfId="4316"/>
    <cellStyle name="Normal 2 5 36 3" xfId="1893"/>
    <cellStyle name="Normal 2 5 37" xfId="6732"/>
    <cellStyle name="Normal 2 5 37 2" xfId="4293"/>
    <cellStyle name="Normal 2 5 37 3" xfId="1870"/>
    <cellStyle name="Normal 2 5 38" xfId="6718"/>
    <cellStyle name="Normal 2 5 38 2" xfId="4279"/>
    <cellStyle name="Normal 2 5 38 3" xfId="1856"/>
    <cellStyle name="Normal 2 5 39" xfId="6704"/>
    <cellStyle name="Normal 2 5 39 2" xfId="4265"/>
    <cellStyle name="Normal 2 5 39 3" xfId="1842"/>
    <cellStyle name="Normal 2 5 4" xfId="7252"/>
    <cellStyle name="Normal 2 5 4 2" xfId="4808"/>
    <cellStyle name="Normal 2 5 4 3" xfId="2384"/>
    <cellStyle name="Normal 2 5 40" xfId="6691"/>
    <cellStyle name="Normal 2 5 40 2" xfId="4252"/>
    <cellStyle name="Normal 2 5 40 3" xfId="1829"/>
    <cellStyle name="Normal 2 5 41" xfId="6674"/>
    <cellStyle name="Normal 2 5 41 2" xfId="4235"/>
    <cellStyle name="Normal 2 5 41 3" xfId="1812"/>
    <cellStyle name="Normal 2 5 42" xfId="6659"/>
    <cellStyle name="Normal 2 5 42 2" xfId="4220"/>
    <cellStyle name="Normal 2 5 42 3" xfId="1797"/>
    <cellStyle name="Normal 2 5 43" xfId="6644"/>
    <cellStyle name="Normal 2 5 43 2" xfId="4205"/>
    <cellStyle name="Normal 2 5 43 3" xfId="1782"/>
    <cellStyle name="Normal 2 5 44" xfId="6629"/>
    <cellStyle name="Normal 2 5 44 2" xfId="4190"/>
    <cellStyle name="Normal 2 5 44 3" xfId="1767"/>
    <cellStyle name="Normal 2 5 45" xfId="6614"/>
    <cellStyle name="Normal 2 5 45 2" xfId="4175"/>
    <cellStyle name="Normal 2 5 45 3" xfId="1752"/>
    <cellStyle name="Normal 2 5 46" xfId="6599"/>
    <cellStyle name="Normal 2 5 46 2" xfId="4160"/>
    <cellStyle name="Normal 2 5 46 3" xfId="1737"/>
    <cellStyle name="Normal 2 5 47" xfId="6584"/>
    <cellStyle name="Normal 2 5 47 2" xfId="4145"/>
    <cellStyle name="Normal 2 5 47 3" xfId="1722"/>
    <cellStyle name="Normal 2 5 48" xfId="6569"/>
    <cellStyle name="Normal 2 5 48 2" xfId="4130"/>
    <cellStyle name="Normal 2 5 48 3" xfId="1707"/>
    <cellStyle name="Normal 2 5 49" xfId="6554"/>
    <cellStyle name="Normal 2 5 49 2" xfId="4115"/>
    <cellStyle name="Normal 2 5 49 3" xfId="1692"/>
    <cellStyle name="Normal 2 5 5" xfId="7237"/>
    <cellStyle name="Normal 2 5 5 2" xfId="4793"/>
    <cellStyle name="Normal 2 5 5 3" xfId="2369"/>
    <cellStyle name="Normal 2 5 50" xfId="6539"/>
    <cellStyle name="Normal 2 5 50 2" xfId="4100"/>
    <cellStyle name="Normal 2 5 50 3" xfId="1677"/>
    <cellStyle name="Normal 2 5 51" xfId="6524"/>
    <cellStyle name="Normal 2 5 51 2" xfId="4085"/>
    <cellStyle name="Normal 2 5 51 3" xfId="1662"/>
    <cellStyle name="Normal 2 5 52" xfId="6507"/>
    <cellStyle name="Normal 2 5 52 2" xfId="4067"/>
    <cellStyle name="Normal 2 5 52 3" xfId="1645"/>
    <cellStyle name="Normal 2 5 53" xfId="6494"/>
    <cellStyle name="Normal 2 5 53 2" xfId="4054"/>
    <cellStyle name="Normal 2 5 53 3" xfId="1632"/>
    <cellStyle name="Normal 2 5 54" xfId="6473"/>
    <cellStyle name="Normal 2 5 54 2" xfId="4033"/>
    <cellStyle name="Normal 2 5 54 3" xfId="1611"/>
    <cellStyle name="Normal 2 5 55" xfId="6458"/>
    <cellStyle name="Normal 2 5 55 2" xfId="4018"/>
    <cellStyle name="Normal 2 5 55 3" xfId="1596"/>
    <cellStyle name="Normal 2 5 56" xfId="6443"/>
    <cellStyle name="Normal 2 5 56 2" xfId="4003"/>
    <cellStyle name="Normal 2 5 56 3" xfId="1581"/>
    <cellStyle name="Normal 2 5 57" xfId="6428"/>
    <cellStyle name="Normal 2 5 57 2" xfId="3988"/>
    <cellStyle name="Normal 2 5 57 3" xfId="1566"/>
    <cellStyle name="Normal 2 5 58" xfId="6414"/>
    <cellStyle name="Normal 2 5 58 2" xfId="3974"/>
    <cellStyle name="Normal 2 5 58 3" xfId="1552"/>
    <cellStyle name="Normal 2 5 59" xfId="6401"/>
    <cellStyle name="Normal 2 5 59 2" xfId="3961"/>
    <cellStyle name="Normal 2 5 59 3" xfId="1539"/>
    <cellStyle name="Normal 2 5 6" xfId="7222"/>
    <cellStyle name="Normal 2 5 6 2" xfId="4778"/>
    <cellStyle name="Normal 2 5 6 3" xfId="2354"/>
    <cellStyle name="Normal 2 5 60" xfId="6384"/>
    <cellStyle name="Normal 2 5 60 2" xfId="3944"/>
    <cellStyle name="Normal 2 5 60 3" xfId="1522"/>
    <cellStyle name="Normal 2 5 61" xfId="6369"/>
    <cellStyle name="Normal 2 5 61 2" xfId="3929"/>
    <cellStyle name="Normal 2 5 61 3" xfId="1507"/>
    <cellStyle name="Normal 2 5 62" xfId="6354"/>
    <cellStyle name="Normal 2 5 62 2" xfId="3914"/>
    <cellStyle name="Normal 2 5 62 3" xfId="1492"/>
    <cellStyle name="Normal 2 5 63" xfId="6339"/>
    <cellStyle name="Normal 2 5 63 2" xfId="3899"/>
    <cellStyle name="Normal 2 5 63 3" xfId="1477"/>
    <cellStyle name="Normal 2 5 64" xfId="6324"/>
    <cellStyle name="Normal 2 5 64 2" xfId="3884"/>
    <cellStyle name="Normal 2 5 64 3" xfId="1462"/>
    <cellStyle name="Normal 2 5 65" xfId="6309"/>
    <cellStyle name="Normal 2 5 65 2" xfId="3869"/>
    <cellStyle name="Normal 2 5 65 3" xfId="1447"/>
    <cellStyle name="Normal 2 5 66" xfId="6294"/>
    <cellStyle name="Normal 2 5 66 2" xfId="3854"/>
    <cellStyle name="Normal 2 5 66 3" xfId="1432"/>
    <cellStyle name="Normal 2 5 67" xfId="6279"/>
    <cellStyle name="Normal 2 5 67 2" xfId="3839"/>
    <cellStyle name="Normal 2 5 67 3" xfId="1417"/>
    <cellStyle name="Normal 2 5 68" xfId="6265"/>
    <cellStyle name="Normal 2 5 68 2" xfId="3825"/>
    <cellStyle name="Normal 2 5 68 3" xfId="1403"/>
    <cellStyle name="Normal 2 5 69" xfId="6252"/>
    <cellStyle name="Normal 2 5 69 2" xfId="3812"/>
    <cellStyle name="Normal 2 5 69 3" xfId="1390"/>
    <cellStyle name="Normal 2 5 7" xfId="7203"/>
    <cellStyle name="Normal 2 5 7 2" xfId="4759"/>
    <cellStyle name="Normal 2 5 7 3" xfId="2335"/>
    <cellStyle name="Normal 2 5 70" xfId="6239"/>
    <cellStyle name="Normal 2 5 70 2" xfId="3799"/>
    <cellStyle name="Normal 2 5 70 3" xfId="1377"/>
    <cellStyle name="Normal 2 5 71" xfId="6219"/>
    <cellStyle name="Normal 2 5 71 2" xfId="3779"/>
    <cellStyle name="Normal 2 5 71 3" xfId="1357"/>
    <cellStyle name="Normal 2 5 72" xfId="6202"/>
    <cellStyle name="Normal 2 5 72 2" xfId="3762"/>
    <cellStyle name="Normal 2 5 72 3" xfId="1340"/>
    <cellStyle name="Normal 2 5 73" xfId="6188"/>
    <cellStyle name="Normal 2 5 73 2" xfId="3748"/>
    <cellStyle name="Normal 2 5 73 3" xfId="1326"/>
    <cellStyle name="Normal 2 5 74" xfId="6174"/>
    <cellStyle name="Normal 2 5 74 2" xfId="3734"/>
    <cellStyle name="Normal 2 5 74 3" xfId="1312"/>
    <cellStyle name="Normal 2 5 75" xfId="6159"/>
    <cellStyle name="Normal 2 5 75 2" xfId="3719"/>
    <cellStyle name="Normal 2 5 75 3" xfId="1297"/>
    <cellStyle name="Normal 2 5 76" xfId="6146"/>
    <cellStyle name="Normal 2 5 76 2" xfId="3706"/>
    <cellStyle name="Normal 2 5 76 3" xfId="1284"/>
    <cellStyle name="Normal 2 5 77" xfId="6133"/>
    <cellStyle name="Normal 2 5 77 2" xfId="3693"/>
    <cellStyle name="Normal 2 5 77 3" xfId="1271"/>
    <cellStyle name="Normal 2 5 78" xfId="6118"/>
    <cellStyle name="Normal 2 5 78 2" xfId="3678"/>
    <cellStyle name="Normal 2 5 78 3" xfId="1256"/>
    <cellStyle name="Normal 2 5 79" xfId="6098"/>
    <cellStyle name="Normal 2 5 79 2" xfId="3658"/>
    <cellStyle name="Normal 2 5 79 3" xfId="1236"/>
    <cellStyle name="Normal 2 5 8" xfId="7189"/>
    <cellStyle name="Normal 2 5 8 2" xfId="4745"/>
    <cellStyle name="Normal 2 5 8 3" xfId="2321"/>
    <cellStyle name="Normal 2 5 80" xfId="6083"/>
    <cellStyle name="Normal 2 5 80 2" xfId="3643"/>
    <cellStyle name="Normal 2 5 80 3" xfId="1221"/>
    <cellStyle name="Normal 2 5 81" xfId="6068"/>
    <cellStyle name="Normal 2 5 81 2" xfId="3628"/>
    <cellStyle name="Normal 2 5 81 3" xfId="1206"/>
    <cellStyle name="Normal 2 5 82" xfId="6053"/>
    <cellStyle name="Normal 2 5 82 2" xfId="3613"/>
    <cellStyle name="Normal 2 5 82 3" xfId="1191"/>
    <cellStyle name="Normal 2 5 83" xfId="6038"/>
    <cellStyle name="Normal 2 5 83 2" xfId="3598"/>
    <cellStyle name="Normal 2 5 83 3" xfId="1176"/>
    <cellStyle name="Normal 2 5 84" xfId="6023"/>
    <cellStyle name="Normal 2 5 84 2" xfId="3583"/>
    <cellStyle name="Normal 2 5 84 3" xfId="1161"/>
    <cellStyle name="Normal 2 5 85" xfId="6008"/>
    <cellStyle name="Normal 2 5 85 2" xfId="3568"/>
    <cellStyle name="Normal 2 5 85 3" xfId="1146"/>
    <cellStyle name="Normal 2 5 86" xfId="5994"/>
    <cellStyle name="Normal 2 5 86 2" xfId="3554"/>
    <cellStyle name="Normal 2 5 86 3" xfId="1132"/>
    <cellStyle name="Normal 2 5 87" xfId="5980"/>
    <cellStyle name="Normal 2 5 87 2" xfId="3540"/>
    <cellStyle name="Normal 2 5 87 3" xfId="1118"/>
    <cellStyle name="Normal 2 5 88" xfId="5967"/>
    <cellStyle name="Normal 2 5 88 2" xfId="3527"/>
    <cellStyle name="Normal 2 5 88 3" xfId="1105"/>
    <cellStyle name="Normal 2 5 89" xfId="5947"/>
    <cellStyle name="Normal 2 5 89 2" xfId="3507"/>
    <cellStyle name="Normal 2 5 89 3" xfId="1085"/>
    <cellStyle name="Normal 2 5 9" xfId="7176"/>
    <cellStyle name="Normal 2 5 9 2" xfId="4732"/>
    <cellStyle name="Normal 2 5 9 3" xfId="2308"/>
    <cellStyle name="Normal 2 5 90" xfId="5934"/>
    <cellStyle name="Normal 2 5 90 2" xfId="3494"/>
    <cellStyle name="Normal 2 5 90 3" xfId="1072"/>
    <cellStyle name="Normal 2 5 91" xfId="5912"/>
    <cellStyle name="Normal 2 5 91 2" xfId="3473"/>
    <cellStyle name="Normal 2 5 91 3" xfId="1052"/>
    <cellStyle name="Normal 2 5 92" xfId="5897"/>
    <cellStyle name="Normal 2 5 92 2" xfId="3458"/>
    <cellStyle name="Normal 2 5 92 3" xfId="1037"/>
    <cellStyle name="Normal 2 5 93" xfId="5883"/>
    <cellStyle name="Normal 2 5 93 2" xfId="3444"/>
    <cellStyle name="Normal 2 5 93 3" xfId="1023"/>
    <cellStyle name="Normal 2 5 94" xfId="5870"/>
    <cellStyle name="Normal 2 5 94 2" xfId="3431"/>
    <cellStyle name="Normal 2 5 94 3" xfId="1010"/>
    <cellStyle name="Normal 2 5 95" xfId="5857"/>
    <cellStyle name="Normal 2 5 95 2" xfId="3418"/>
    <cellStyle name="Normal 2 5 95 3" xfId="997"/>
    <cellStyle name="Normal 2 5 96" xfId="5837"/>
    <cellStyle name="Normal 2 5 96 2" xfId="3398"/>
    <cellStyle name="Normal 2 5 96 3" xfId="977"/>
    <cellStyle name="Normal 2 5 97" xfId="5822"/>
    <cellStyle name="Normal 2 5 97 2" xfId="3383"/>
    <cellStyle name="Normal 2 5 97 3" xfId="962"/>
    <cellStyle name="Normal 2 5 98" xfId="5807"/>
    <cellStyle name="Normal 2 5 98 2" xfId="3368"/>
    <cellStyle name="Normal 2 5 98 3" xfId="947"/>
    <cellStyle name="Normal 2 5 99" xfId="5792"/>
    <cellStyle name="Normal 2 5 99 2" xfId="3353"/>
    <cellStyle name="Normal 2 5 99 3" xfId="932"/>
    <cellStyle name="Normal 2 50" xfId="6894"/>
    <cellStyle name="Normal 2 50 2" xfId="4453"/>
    <cellStyle name="Normal 2 50 3" xfId="2029"/>
    <cellStyle name="Normal 2 51" xfId="6879"/>
    <cellStyle name="Normal 2 51 2" xfId="4438"/>
    <cellStyle name="Normal 2 51 3" xfId="2014"/>
    <cellStyle name="Normal 2 52" xfId="6864"/>
    <cellStyle name="Normal 2 52 2" xfId="4423"/>
    <cellStyle name="Normal 2 52 3" xfId="1999"/>
    <cellStyle name="Normal 2 53" xfId="6850"/>
    <cellStyle name="Normal 2 53 2" xfId="4409"/>
    <cellStyle name="Normal 2 53 3" xfId="1985"/>
    <cellStyle name="Normal 2 54" xfId="6836"/>
    <cellStyle name="Normal 2 54 2" xfId="4395"/>
    <cellStyle name="Normal 2 54 3" xfId="1971"/>
    <cellStyle name="Normal 2 55" xfId="6810"/>
    <cellStyle name="Normal 2 55 2" xfId="4370"/>
    <cellStyle name="Normal 2 55 3" xfId="1946"/>
    <cellStyle name="Normal 2 56" xfId="6803"/>
    <cellStyle name="Normal 2 56 2" xfId="4364"/>
    <cellStyle name="Normal 2 56 3" xfId="1941"/>
    <cellStyle name="Normal 2 57" xfId="6808"/>
    <cellStyle name="Normal 2 57 2" xfId="4368"/>
    <cellStyle name="Normal 2 57 3" xfId="1945"/>
    <cellStyle name="Normal 2 58" xfId="6798"/>
    <cellStyle name="Normal 2 58 2" xfId="4359"/>
    <cellStyle name="Normal 2 58 3" xfId="1936"/>
    <cellStyle name="Normal 2 59" xfId="6784"/>
    <cellStyle name="Normal 2 59 2" xfId="4345"/>
    <cellStyle name="Normal 2 59 3" xfId="1922"/>
    <cellStyle name="Normal 2 6" xfId="7297"/>
    <cellStyle name="Normal 2 6 10" xfId="7160"/>
    <cellStyle name="Normal 2 6 10 2" xfId="4716"/>
    <cellStyle name="Normal 2 6 10 3" xfId="2292"/>
    <cellStyle name="Normal 2 6 100" xfId="5776"/>
    <cellStyle name="Normal 2 6 100 2" xfId="3337"/>
    <cellStyle name="Normal 2 6 100 3" xfId="916"/>
    <cellStyle name="Normal 2 6 101" xfId="5761"/>
    <cellStyle name="Normal 2 6 101 2" xfId="3322"/>
    <cellStyle name="Normal 2 6 101 3" xfId="901"/>
    <cellStyle name="Normal 2 6 102" xfId="5747"/>
    <cellStyle name="Normal 2 6 102 2" xfId="3308"/>
    <cellStyle name="Normal 2 6 102 3" xfId="887"/>
    <cellStyle name="Normal 2 6 103" xfId="5734"/>
    <cellStyle name="Normal 2 6 103 2" xfId="3295"/>
    <cellStyle name="Normal 2 6 103 3" xfId="874"/>
    <cellStyle name="Normal 2 6 104" xfId="5721"/>
    <cellStyle name="Normal 2 6 104 2" xfId="3282"/>
    <cellStyle name="Normal 2 6 104 3" xfId="861"/>
    <cellStyle name="Normal 2 6 105" xfId="5701"/>
    <cellStyle name="Normal 2 6 105 2" xfId="3262"/>
    <cellStyle name="Normal 2 6 105 3" xfId="841"/>
    <cellStyle name="Normal 2 6 106" xfId="5687"/>
    <cellStyle name="Normal 2 6 106 2" xfId="3248"/>
    <cellStyle name="Normal 2 6 106 3" xfId="827"/>
    <cellStyle name="Normal 2 6 107" xfId="5670"/>
    <cellStyle name="Normal 2 6 107 2" xfId="3231"/>
    <cellStyle name="Normal 2 6 107 3" xfId="810"/>
    <cellStyle name="Normal 2 6 108" xfId="5656"/>
    <cellStyle name="Normal 2 6 108 2" xfId="3217"/>
    <cellStyle name="Normal 2 6 108 3" xfId="796"/>
    <cellStyle name="Normal 2 6 109" xfId="5641"/>
    <cellStyle name="Normal 2 6 109 2" xfId="3202"/>
    <cellStyle name="Normal 2 6 109 3" xfId="781"/>
    <cellStyle name="Normal 2 6 11" xfId="7140"/>
    <cellStyle name="Normal 2 6 11 2" xfId="4696"/>
    <cellStyle name="Normal 2 6 11 3" xfId="2272"/>
    <cellStyle name="Normal 2 6 110" xfId="5626"/>
    <cellStyle name="Normal 2 6 110 2" xfId="3187"/>
    <cellStyle name="Normal 2 6 110 3" xfId="766"/>
    <cellStyle name="Normal 2 6 111" xfId="5607"/>
    <cellStyle name="Normal 2 6 111 2" xfId="3168"/>
    <cellStyle name="Normal 2 6 111 3" xfId="747"/>
    <cellStyle name="Normal 2 6 112" xfId="5591"/>
    <cellStyle name="Normal 2 6 112 2" xfId="3152"/>
    <cellStyle name="Normal 2 6 112 3" xfId="731"/>
    <cellStyle name="Normal 2 6 113" xfId="5577"/>
    <cellStyle name="Normal 2 6 113 2" xfId="3138"/>
    <cellStyle name="Normal 2 6 113 3" xfId="717"/>
    <cellStyle name="Normal 2 6 114" xfId="5560"/>
    <cellStyle name="Normal 2 6 114 2" xfId="3121"/>
    <cellStyle name="Normal 2 6 114 3" xfId="700"/>
    <cellStyle name="Normal 2 6 115" xfId="5545"/>
    <cellStyle name="Normal 2 6 115 2" xfId="3106"/>
    <cellStyle name="Normal 2 6 115 3" xfId="685"/>
    <cellStyle name="Normal 2 6 116" xfId="5530"/>
    <cellStyle name="Normal 2 6 116 2" xfId="3091"/>
    <cellStyle name="Normal 2 6 116 3" xfId="670"/>
    <cellStyle name="Normal 2 6 117" xfId="5516"/>
    <cellStyle name="Normal 2 6 117 2" xfId="3077"/>
    <cellStyle name="Normal 2 6 117 3" xfId="656"/>
    <cellStyle name="Normal 2 6 118" xfId="5501"/>
    <cellStyle name="Normal 2 6 118 2" xfId="3062"/>
    <cellStyle name="Normal 2 6 118 3" xfId="641"/>
    <cellStyle name="Normal 2 6 119" xfId="5487"/>
    <cellStyle name="Normal 2 6 119 2" xfId="3048"/>
    <cellStyle name="Normal 2 6 119 3" xfId="627"/>
    <cellStyle name="Normal 2 6 12" xfId="7126"/>
    <cellStyle name="Normal 2 6 12 2" xfId="4682"/>
    <cellStyle name="Normal 2 6 12 3" xfId="2258"/>
    <cellStyle name="Normal 2 6 120" xfId="5471"/>
    <cellStyle name="Normal 2 6 120 2" xfId="3032"/>
    <cellStyle name="Normal 2 6 120 3" xfId="611"/>
    <cellStyle name="Normal 2 6 121" xfId="5458"/>
    <cellStyle name="Normal 2 6 121 2" xfId="3019"/>
    <cellStyle name="Normal 2 6 121 3" xfId="598"/>
    <cellStyle name="Normal 2 6 122" xfId="5445"/>
    <cellStyle name="Normal 2 6 122 2" xfId="3006"/>
    <cellStyle name="Normal 2 6 122 3" xfId="585"/>
    <cellStyle name="Normal 2 6 123" xfId="5427"/>
    <cellStyle name="Normal 2 6 123 2" xfId="2988"/>
    <cellStyle name="Normal 2 6 123 3" xfId="567"/>
    <cellStyle name="Normal 2 6 124" xfId="5410"/>
    <cellStyle name="Normal 2 6 124 2" xfId="2971"/>
    <cellStyle name="Normal 2 6 124 3" xfId="550"/>
    <cellStyle name="Normal 2 6 125" xfId="5396"/>
    <cellStyle name="Normal 2 6 125 2" xfId="2957"/>
    <cellStyle name="Normal 2 6 125 3" xfId="536"/>
    <cellStyle name="Normal 2 6 126" xfId="5383"/>
    <cellStyle name="Normal 2 6 126 2" xfId="2944"/>
    <cellStyle name="Normal 2 6 126 3" xfId="523"/>
    <cellStyle name="Normal 2 6 127" xfId="5370"/>
    <cellStyle name="Normal 2 6 127 2" xfId="2931"/>
    <cellStyle name="Normal 2 6 127 3" xfId="510"/>
    <cellStyle name="Normal 2 6 128" xfId="5349"/>
    <cellStyle name="Normal 2 6 128 2" xfId="2910"/>
    <cellStyle name="Normal 2 6 128 3" xfId="489"/>
    <cellStyle name="Normal 2 6 129" xfId="5334"/>
    <cellStyle name="Normal 2 6 129 2" xfId="2895"/>
    <cellStyle name="Normal 2 6 129 3" xfId="474"/>
    <cellStyle name="Normal 2 6 13" xfId="7112"/>
    <cellStyle name="Normal 2 6 13 2" xfId="4668"/>
    <cellStyle name="Normal 2 6 13 3" xfId="2244"/>
    <cellStyle name="Normal 2 6 130" xfId="5319"/>
    <cellStyle name="Normal 2 6 130 2" xfId="2880"/>
    <cellStyle name="Normal 2 6 130 3" xfId="459"/>
    <cellStyle name="Normal 2 6 131" xfId="5304"/>
    <cellStyle name="Normal 2 6 131 2" xfId="2865"/>
    <cellStyle name="Normal 2 6 131 3" xfId="444"/>
    <cellStyle name="Normal 2 6 132" xfId="5290"/>
    <cellStyle name="Normal 2 6 132 2" xfId="2851"/>
    <cellStyle name="Normal 2 6 132 3" xfId="430"/>
    <cellStyle name="Normal 2 6 133" xfId="5275"/>
    <cellStyle name="Normal 2 6 133 2" xfId="2836"/>
    <cellStyle name="Normal 2 6 133 3" xfId="415"/>
    <cellStyle name="Normal 2 6 134" xfId="5261"/>
    <cellStyle name="Normal 2 6 134 2" xfId="2822"/>
    <cellStyle name="Normal 2 6 134 3" xfId="401"/>
    <cellStyle name="Normal 2 6 135" xfId="5244"/>
    <cellStyle name="Normal 2 6 135 2" xfId="2805"/>
    <cellStyle name="Normal 2 6 135 3" xfId="384"/>
    <cellStyle name="Normal 2 6 136" xfId="5230"/>
    <cellStyle name="Normal 2 6 136 2" xfId="2791"/>
    <cellStyle name="Normal 2 6 136 3" xfId="370"/>
    <cellStyle name="Normal 2 6 137" xfId="5217"/>
    <cellStyle name="Normal 2 6 137 2" xfId="2778"/>
    <cellStyle name="Normal 2 6 137 3" xfId="357"/>
    <cellStyle name="Normal 2 6 138" xfId="5204"/>
    <cellStyle name="Normal 2 6 138 2" xfId="2765"/>
    <cellStyle name="Normal 2 6 138 3" xfId="344"/>
    <cellStyle name="Normal 2 6 139" xfId="5189"/>
    <cellStyle name="Normal 2 6 139 2" xfId="2750"/>
    <cellStyle name="Normal 2 6 139 3" xfId="329"/>
    <cellStyle name="Normal 2 6 14" xfId="7099"/>
    <cellStyle name="Normal 2 6 14 2" xfId="4655"/>
    <cellStyle name="Normal 2 6 14 3" xfId="2231"/>
    <cellStyle name="Normal 2 6 140" xfId="5174"/>
    <cellStyle name="Normal 2 6 140 2" xfId="2735"/>
    <cellStyle name="Normal 2 6 140 3" xfId="314"/>
    <cellStyle name="Normal 2 6 141" xfId="5159"/>
    <cellStyle name="Normal 2 6 141 2" xfId="2720"/>
    <cellStyle name="Normal 2 6 141 3" xfId="299"/>
    <cellStyle name="Normal 2 6 142" xfId="5144"/>
    <cellStyle name="Normal 2 6 142 2" xfId="2705"/>
    <cellStyle name="Normal 2 6 142 3" xfId="284"/>
    <cellStyle name="Normal 2 6 143" xfId="5125"/>
    <cellStyle name="Normal 2 6 143 2" xfId="2686"/>
    <cellStyle name="Normal 2 6 143 3" xfId="265"/>
    <cellStyle name="Normal 2 6 144" xfId="5112"/>
    <cellStyle name="Normal 2 6 144 2" xfId="2673"/>
    <cellStyle name="Normal 2 6 144 3" xfId="252"/>
    <cellStyle name="Normal 2 6 145" xfId="5099"/>
    <cellStyle name="Normal 2 6 145 2" xfId="2660"/>
    <cellStyle name="Normal 2 6 145 3" xfId="239"/>
    <cellStyle name="Normal 2 6 146" xfId="5079"/>
    <cellStyle name="Normal 2 6 146 2" xfId="2640"/>
    <cellStyle name="Normal 2 6 146 3" xfId="219"/>
    <cellStyle name="Normal 2 6 147" xfId="5064"/>
    <cellStyle name="Normal 2 6 147 2" xfId="2625"/>
    <cellStyle name="Normal 2 6 147 3" xfId="204"/>
    <cellStyle name="Normal 2 6 148" xfId="5050"/>
    <cellStyle name="Normal 2 6 148 2" xfId="2611"/>
    <cellStyle name="Normal 2 6 148 3" xfId="190"/>
    <cellStyle name="Normal 2 6 149" xfId="5037"/>
    <cellStyle name="Normal 2 6 149 2" xfId="2598"/>
    <cellStyle name="Normal 2 6 149 3" xfId="177"/>
    <cellStyle name="Normal 2 6 15" xfId="7084"/>
    <cellStyle name="Normal 2 6 15 2" xfId="4640"/>
    <cellStyle name="Normal 2 6 15 3" xfId="2216"/>
    <cellStyle name="Normal 2 6 150" xfId="5024"/>
    <cellStyle name="Normal 2 6 150 2" xfId="2585"/>
    <cellStyle name="Normal 2 6 150 3" xfId="164"/>
    <cellStyle name="Normal 2 6 151" xfId="5009"/>
    <cellStyle name="Normal 2 6 151 2" xfId="2570"/>
    <cellStyle name="Normal 2 6 151 3" xfId="149"/>
    <cellStyle name="Normal 2 6 152" xfId="4994"/>
    <cellStyle name="Normal 2 6 152 2" xfId="2555"/>
    <cellStyle name="Normal 2 6 152 3" xfId="134"/>
    <cellStyle name="Normal 2 6 153" xfId="4977"/>
    <cellStyle name="Normal 2 6 153 2" xfId="2538"/>
    <cellStyle name="Normal 2 6 153 3" xfId="117"/>
    <cellStyle name="Normal 2 6 154" xfId="4964"/>
    <cellStyle name="Normal 2 6 154 2" xfId="2525"/>
    <cellStyle name="Normal 2 6 154 3" xfId="104"/>
    <cellStyle name="Normal 2 6 155" xfId="4949"/>
    <cellStyle name="Normal 2 6 155 2" xfId="2510"/>
    <cellStyle name="Normal 2 6 155 3" xfId="89"/>
    <cellStyle name="Normal 2 6 156" xfId="4934"/>
    <cellStyle name="Normal 2 6 156 2" xfId="2495"/>
    <cellStyle name="Normal 2 6 156 3" xfId="74"/>
    <cellStyle name="Normal 2 6 157" xfId="4919"/>
    <cellStyle name="Normal 2 6 157 2" xfId="2480"/>
    <cellStyle name="Normal 2 6 157 3" xfId="59"/>
    <cellStyle name="Normal 2 6 158" xfId="4904"/>
    <cellStyle name="Normal 2 6 158 2" xfId="2465"/>
    <cellStyle name="Normal 2 6 158 3" xfId="44"/>
    <cellStyle name="Normal 2 6 159" xfId="4889"/>
    <cellStyle name="Normal 2 6 159 2" xfId="2450"/>
    <cellStyle name="Normal 2 6 159 3" xfId="29"/>
    <cellStyle name="Normal 2 6 16" xfId="7067"/>
    <cellStyle name="Normal 2 6 16 2" xfId="4625"/>
    <cellStyle name="Normal 2 6 16 3" xfId="2201"/>
    <cellStyle name="Normal 2 6 160" xfId="4874"/>
    <cellStyle name="Normal 2 6 160 2" xfId="2435"/>
    <cellStyle name="Normal 2 6 160 3" xfId="14"/>
    <cellStyle name="Normal 2 6 161" xfId="4853"/>
    <cellStyle name="Normal 2 6 162" xfId="4074"/>
    <cellStyle name="Normal 2 6 17" xfId="7052"/>
    <cellStyle name="Normal 2 6 17 2" xfId="4610"/>
    <cellStyle name="Normal 2 6 17 3" xfId="2186"/>
    <cellStyle name="Normal 2 6 18" xfId="7037"/>
    <cellStyle name="Normal 2 6 18 2" xfId="4595"/>
    <cellStyle name="Normal 2 6 18 3" xfId="2171"/>
    <cellStyle name="Normal 2 6 19" xfId="7022"/>
    <cellStyle name="Normal 2 6 19 2" xfId="4580"/>
    <cellStyle name="Normal 2 6 19 3" xfId="2156"/>
    <cellStyle name="Normal 2 6 2" xfId="7282"/>
    <cellStyle name="Normal 2 6 2 2" xfId="4838"/>
    <cellStyle name="Normal 2 6 2 3" xfId="2414"/>
    <cellStyle name="Normal 2 6 20" xfId="7003"/>
    <cellStyle name="Normal 2 6 20 2" xfId="4561"/>
    <cellStyle name="Normal 2 6 20 3" xfId="2137"/>
    <cellStyle name="Normal 2 6 21" xfId="6989"/>
    <cellStyle name="Normal 2 6 21 2" xfId="4547"/>
    <cellStyle name="Normal 2 6 21 3" xfId="2123"/>
    <cellStyle name="Normal 2 6 22" xfId="6971"/>
    <cellStyle name="Normal 2 6 22 2" xfId="4529"/>
    <cellStyle name="Normal 2 6 22 3" xfId="2105"/>
    <cellStyle name="Normal 2 6 23" xfId="6958"/>
    <cellStyle name="Normal 2 6 23 2" xfId="4516"/>
    <cellStyle name="Normal 2 6 23 3" xfId="2092"/>
    <cellStyle name="Normal 2 6 24" xfId="6943"/>
    <cellStyle name="Normal 2 6 24 2" xfId="4501"/>
    <cellStyle name="Normal 2 6 24 3" xfId="2077"/>
    <cellStyle name="Normal 2 6 25" xfId="6922"/>
    <cellStyle name="Normal 2 6 25 2" xfId="4481"/>
    <cellStyle name="Normal 2 6 25 3" xfId="2057"/>
    <cellStyle name="Normal 2 6 26" xfId="6907"/>
    <cellStyle name="Normal 2 6 26 2" xfId="4466"/>
    <cellStyle name="Normal 2 6 26 3" xfId="2042"/>
    <cellStyle name="Normal 2 6 27" xfId="6892"/>
    <cellStyle name="Normal 2 6 27 2" xfId="4451"/>
    <cellStyle name="Normal 2 6 27 3" xfId="2027"/>
    <cellStyle name="Normal 2 6 28" xfId="6877"/>
    <cellStyle name="Normal 2 6 28 2" xfId="4436"/>
    <cellStyle name="Normal 2 6 28 3" xfId="2012"/>
    <cellStyle name="Normal 2 6 29" xfId="6862"/>
    <cellStyle name="Normal 2 6 29 2" xfId="4421"/>
    <cellStyle name="Normal 2 6 29 3" xfId="1997"/>
    <cellStyle name="Normal 2 6 3" xfId="7267"/>
    <cellStyle name="Normal 2 6 3 2" xfId="4823"/>
    <cellStyle name="Normal 2 6 3 3" xfId="2399"/>
    <cellStyle name="Normal 2 6 30" xfId="6848"/>
    <cellStyle name="Normal 2 6 30 2" xfId="4407"/>
    <cellStyle name="Normal 2 6 30 3" xfId="1983"/>
    <cellStyle name="Normal 2 6 31" xfId="6834"/>
    <cellStyle name="Normal 2 6 31 2" xfId="4393"/>
    <cellStyle name="Normal 2 6 31 3" xfId="1969"/>
    <cellStyle name="Normal 2 6 32" xfId="6820"/>
    <cellStyle name="Normal 2 6 32 2" xfId="4380"/>
    <cellStyle name="Normal 2 6 32 3" xfId="1956"/>
    <cellStyle name="Normal 2 6 33" xfId="6796"/>
    <cellStyle name="Normal 2 6 33 2" xfId="4357"/>
    <cellStyle name="Normal 2 6 33 3" xfId="1934"/>
    <cellStyle name="Normal 2 6 34" xfId="6782"/>
    <cellStyle name="Normal 2 6 34 2" xfId="4343"/>
    <cellStyle name="Normal 2 6 34 3" xfId="1920"/>
    <cellStyle name="Normal 2 6 35" xfId="6767"/>
    <cellStyle name="Normal 2 6 35 2" xfId="4328"/>
    <cellStyle name="Normal 2 6 35 3" xfId="1905"/>
    <cellStyle name="Normal 2 6 36" xfId="6754"/>
    <cellStyle name="Normal 2 6 36 2" xfId="4315"/>
    <cellStyle name="Normal 2 6 36 3" xfId="1892"/>
    <cellStyle name="Normal 2 6 37" xfId="6731"/>
    <cellStyle name="Normal 2 6 37 2" xfId="4292"/>
    <cellStyle name="Normal 2 6 37 3" xfId="1869"/>
    <cellStyle name="Normal 2 6 38" xfId="6717"/>
    <cellStyle name="Normal 2 6 38 2" xfId="4278"/>
    <cellStyle name="Normal 2 6 38 3" xfId="1855"/>
    <cellStyle name="Normal 2 6 39" xfId="6703"/>
    <cellStyle name="Normal 2 6 39 2" xfId="4264"/>
    <cellStyle name="Normal 2 6 39 3" xfId="1841"/>
    <cellStyle name="Normal 2 6 4" xfId="7251"/>
    <cellStyle name="Normal 2 6 4 2" xfId="4807"/>
    <cellStyle name="Normal 2 6 4 3" xfId="2383"/>
    <cellStyle name="Normal 2 6 40" xfId="6690"/>
    <cellStyle name="Normal 2 6 40 2" xfId="4251"/>
    <cellStyle name="Normal 2 6 40 3" xfId="1828"/>
    <cellStyle name="Normal 2 6 41" xfId="6673"/>
    <cellStyle name="Normal 2 6 41 2" xfId="4234"/>
    <cellStyle name="Normal 2 6 41 3" xfId="1811"/>
    <cellStyle name="Normal 2 6 42" xfId="6658"/>
    <cellStyle name="Normal 2 6 42 2" xfId="4219"/>
    <cellStyle name="Normal 2 6 42 3" xfId="1796"/>
    <cellStyle name="Normal 2 6 43" xfId="6643"/>
    <cellStyle name="Normal 2 6 43 2" xfId="4204"/>
    <cellStyle name="Normal 2 6 43 3" xfId="1781"/>
    <cellStyle name="Normal 2 6 44" xfId="6628"/>
    <cellStyle name="Normal 2 6 44 2" xfId="4189"/>
    <cellStyle name="Normal 2 6 44 3" xfId="1766"/>
    <cellStyle name="Normal 2 6 45" xfId="6613"/>
    <cellStyle name="Normal 2 6 45 2" xfId="4174"/>
    <cellStyle name="Normal 2 6 45 3" xfId="1751"/>
    <cellStyle name="Normal 2 6 46" xfId="6598"/>
    <cellStyle name="Normal 2 6 46 2" xfId="4159"/>
    <cellStyle name="Normal 2 6 46 3" xfId="1736"/>
    <cellStyle name="Normal 2 6 47" xfId="6583"/>
    <cellStyle name="Normal 2 6 47 2" xfId="4144"/>
    <cellStyle name="Normal 2 6 47 3" xfId="1721"/>
    <cellStyle name="Normal 2 6 48" xfId="6568"/>
    <cellStyle name="Normal 2 6 48 2" xfId="4129"/>
    <cellStyle name="Normal 2 6 48 3" xfId="1706"/>
    <cellStyle name="Normal 2 6 49" xfId="6553"/>
    <cellStyle name="Normal 2 6 49 2" xfId="4114"/>
    <cellStyle name="Normal 2 6 49 3" xfId="1691"/>
    <cellStyle name="Normal 2 6 5" xfId="7236"/>
    <cellStyle name="Normal 2 6 5 2" xfId="4792"/>
    <cellStyle name="Normal 2 6 5 3" xfId="2368"/>
    <cellStyle name="Normal 2 6 50" xfId="6538"/>
    <cellStyle name="Normal 2 6 50 2" xfId="4099"/>
    <cellStyle name="Normal 2 6 50 3" xfId="1676"/>
    <cellStyle name="Normal 2 6 51" xfId="6523"/>
    <cellStyle name="Normal 2 6 51 2" xfId="4084"/>
    <cellStyle name="Normal 2 6 51 3" xfId="1661"/>
    <cellStyle name="Normal 2 6 52" xfId="6506"/>
    <cellStyle name="Normal 2 6 52 2" xfId="4066"/>
    <cellStyle name="Normal 2 6 52 3" xfId="1644"/>
    <cellStyle name="Normal 2 6 53" xfId="6493"/>
    <cellStyle name="Normal 2 6 53 2" xfId="4053"/>
    <cellStyle name="Normal 2 6 53 3" xfId="1631"/>
    <cellStyle name="Normal 2 6 54" xfId="6472"/>
    <cellStyle name="Normal 2 6 54 2" xfId="4032"/>
    <cellStyle name="Normal 2 6 54 3" xfId="1610"/>
    <cellStyle name="Normal 2 6 55" xfId="6457"/>
    <cellStyle name="Normal 2 6 55 2" xfId="4017"/>
    <cellStyle name="Normal 2 6 55 3" xfId="1595"/>
    <cellStyle name="Normal 2 6 56" xfId="6442"/>
    <cellStyle name="Normal 2 6 56 2" xfId="4002"/>
    <cellStyle name="Normal 2 6 56 3" xfId="1580"/>
    <cellStyle name="Normal 2 6 57" xfId="6427"/>
    <cellStyle name="Normal 2 6 57 2" xfId="3987"/>
    <cellStyle name="Normal 2 6 57 3" xfId="1565"/>
    <cellStyle name="Normal 2 6 58" xfId="6413"/>
    <cellStyle name="Normal 2 6 58 2" xfId="3973"/>
    <cellStyle name="Normal 2 6 58 3" xfId="1551"/>
    <cellStyle name="Normal 2 6 59" xfId="6400"/>
    <cellStyle name="Normal 2 6 59 2" xfId="3960"/>
    <cellStyle name="Normal 2 6 59 3" xfId="1538"/>
    <cellStyle name="Normal 2 6 6" xfId="7221"/>
    <cellStyle name="Normal 2 6 6 2" xfId="4777"/>
    <cellStyle name="Normal 2 6 6 3" xfId="2353"/>
    <cellStyle name="Normal 2 6 60" xfId="6383"/>
    <cellStyle name="Normal 2 6 60 2" xfId="3943"/>
    <cellStyle name="Normal 2 6 60 3" xfId="1521"/>
    <cellStyle name="Normal 2 6 61" xfId="6368"/>
    <cellStyle name="Normal 2 6 61 2" xfId="3928"/>
    <cellStyle name="Normal 2 6 61 3" xfId="1506"/>
    <cellStyle name="Normal 2 6 62" xfId="6353"/>
    <cellStyle name="Normal 2 6 62 2" xfId="3913"/>
    <cellStyle name="Normal 2 6 62 3" xfId="1491"/>
    <cellStyle name="Normal 2 6 63" xfId="6338"/>
    <cellStyle name="Normal 2 6 63 2" xfId="3898"/>
    <cellStyle name="Normal 2 6 63 3" xfId="1476"/>
    <cellStyle name="Normal 2 6 64" xfId="6323"/>
    <cellStyle name="Normal 2 6 64 2" xfId="3883"/>
    <cellStyle name="Normal 2 6 64 3" xfId="1461"/>
    <cellStyle name="Normal 2 6 65" xfId="6308"/>
    <cellStyle name="Normal 2 6 65 2" xfId="3868"/>
    <cellStyle name="Normal 2 6 65 3" xfId="1446"/>
    <cellStyle name="Normal 2 6 66" xfId="6293"/>
    <cellStyle name="Normal 2 6 66 2" xfId="3853"/>
    <cellStyle name="Normal 2 6 66 3" xfId="1431"/>
    <cellStyle name="Normal 2 6 67" xfId="6278"/>
    <cellStyle name="Normal 2 6 67 2" xfId="3838"/>
    <cellStyle name="Normal 2 6 67 3" xfId="1416"/>
    <cellStyle name="Normal 2 6 68" xfId="6264"/>
    <cellStyle name="Normal 2 6 68 2" xfId="3824"/>
    <cellStyle name="Normal 2 6 68 3" xfId="1402"/>
    <cellStyle name="Normal 2 6 69" xfId="6251"/>
    <cellStyle name="Normal 2 6 69 2" xfId="3811"/>
    <cellStyle name="Normal 2 6 69 3" xfId="1389"/>
    <cellStyle name="Normal 2 6 7" xfId="7202"/>
    <cellStyle name="Normal 2 6 7 2" xfId="4758"/>
    <cellStyle name="Normal 2 6 7 3" xfId="2334"/>
    <cellStyle name="Normal 2 6 70" xfId="6238"/>
    <cellStyle name="Normal 2 6 70 2" xfId="3798"/>
    <cellStyle name="Normal 2 6 70 3" xfId="1376"/>
    <cellStyle name="Normal 2 6 71" xfId="6218"/>
    <cellStyle name="Normal 2 6 71 2" xfId="3778"/>
    <cellStyle name="Normal 2 6 71 3" xfId="1356"/>
    <cellStyle name="Normal 2 6 72" xfId="6201"/>
    <cellStyle name="Normal 2 6 72 2" xfId="3761"/>
    <cellStyle name="Normal 2 6 72 3" xfId="1339"/>
    <cellStyle name="Normal 2 6 73" xfId="6187"/>
    <cellStyle name="Normal 2 6 73 2" xfId="3747"/>
    <cellStyle name="Normal 2 6 73 3" xfId="1325"/>
    <cellStyle name="Normal 2 6 74" xfId="6173"/>
    <cellStyle name="Normal 2 6 74 2" xfId="3733"/>
    <cellStyle name="Normal 2 6 74 3" xfId="1311"/>
    <cellStyle name="Normal 2 6 75" xfId="6158"/>
    <cellStyle name="Normal 2 6 75 2" xfId="3718"/>
    <cellStyle name="Normal 2 6 75 3" xfId="1296"/>
    <cellStyle name="Normal 2 6 76" xfId="6145"/>
    <cellStyle name="Normal 2 6 76 2" xfId="3705"/>
    <cellStyle name="Normal 2 6 76 3" xfId="1283"/>
    <cellStyle name="Normal 2 6 77" xfId="6132"/>
    <cellStyle name="Normal 2 6 77 2" xfId="3692"/>
    <cellStyle name="Normal 2 6 77 3" xfId="1270"/>
    <cellStyle name="Normal 2 6 78" xfId="6117"/>
    <cellStyle name="Normal 2 6 78 2" xfId="3677"/>
    <cellStyle name="Normal 2 6 78 3" xfId="1255"/>
    <cellStyle name="Normal 2 6 79" xfId="6097"/>
    <cellStyle name="Normal 2 6 79 2" xfId="3657"/>
    <cellStyle name="Normal 2 6 79 3" xfId="1235"/>
    <cellStyle name="Normal 2 6 8" xfId="7188"/>
    <cellStyle name="Normal 2 6 8 2" xfId="4744"/>
    <cellStyle name="Normal 2 6 8 3" xfId="2320"/>
    <cellStyle name="Normal 2 6 80" xfId="6082"/>
    <cellStyle name="Normal 2 6 80 2" xfId="3642"/>
    <cellStyle name="Normal 2 6 80 3" xfId="1220"/>
    <cellStyle name="Normal 2 6 81" xfId="6067"/>
    <cellStyle name="Normal 2 6 81 2" xfId="3627"/>
    <cellStyle name="Normal 2 6 81 3" xfId="1205"/>
    <cellStyle name="Normal 2 6 82" xfId="6052"/>
    <cellStyle name="Normal 2 6 82 2" xfId="3612"/>
    <cellStyle name="Normal 2 6 82 3" xfId="1190"/>
    <cellStyle name="Normal 2 6 83" xfId="6037"/>
    <cellStyle name="Normal 2 6 83 2" xfId="3597"/>
    <cellStyle name="Normal 2 6 83 3" xfId="1175"/>
    <cellStyle name="Normal 2 6 84" xfId="6022"/>
    <cellStyle name="Normal 2 6 84 2" xfId="3582"/>
    <cellStyle name="Normal 2 6 84 3" xfId="1160"/>
    <cellStyle name="Normal 2 6 85" xfId="6007"/>
    <cellStyle name="Normal 2 6 85 2" xfId="3567"/>
    <cellStyle name="Normal 2 6 85 3" xfId="1145"/>
    <cellStyle name="Normal 2 6 86" xfId="5993"/>
    <cellStyle name="Normal 2 6 86 2" xfId="3553"/>
    <cellStyle name="Normal 2 6 86 3" xfId="1131"/>
    <cellStyle name="Normal 2 6 87" xfId="5979"/>
    <cellStyle name="Normal 2 6 87 2" xfId="3539"/>
    <cellStyle name="Normal 2 6 87 3" xfId="1117"/>
    <cellStyle name="Normal 2 6 88" xfId="5966"/>
    <cellStyle name="Normal 2 6 88 2" xfId="3526"/>
    <cellStyle name="Normal 2 6 88 3" xfId="1104"/>
    <cellStyle name="Normal 2 6 89" xfId="5946"/>
    <cellStyle name="Normal 2 6 89 2" xfId="3506"/>
    <cellStyle name="Normal 2 6 89 3" xfId="1084"/>
    <cellStyle name="Normal 2 6 9" xfId="7175"/>
    <cellStyle name="Normal 2 6 9 2" xfId="4731"/>
    <cellStyle name="Normal 2 6 9 3" xfId="2307"/>
    <cellStyle name="Normal 2 6 90" xfId="5933"/>
    <cellStyle name="Normal 2 6 90 2" xfId="3493"/>
    <cellStyle name="Normal 2 6 90 3" xfId="1071"/>
    <cellStyle name="Normal 2 6 91" xfId="5911"/>
    <cellStyle name="Normal 2 6 91 2" xfId="3472"/>
    <cellStyle name="Normal 2 6 91 3" xfId="1051"/>
    <cellStyle name="Normal 2 6 92" xfId="5896"/>
    <cellStyle name="Normal 2 6 92 2" xfId="3457"/>
    <cellStyle name="Normal 2 6 92 3" xfId="1036"/>
    <cellStyle name="Normal 2 6 93" xfId="5882"/>
    <cellStyle name="Normal 2 6 93 2" xfId="3443"/>
    <cellStyle name="Normal 2 6 93 3" xfId="1022"/>
    <cellStyle name="Normal 2 6 94" xfId="5869"/>
    <cellStyle name="Normal 2 6 94 2" xfId="3430"/>
    <cellStyle name="Normal 2 6 94 3" xfId="1009"/>
    <cellStyle name="Normal 2 6 95" xfId="5856"/>
    <cellStyle name="Normal 2 6 95 2" xfId="3417"/>
    <cellStyle name="Normal 2 6 95 3" xfId="996"/>
    <cellStyle name="Normal 2 6 96" xfId="5836"/>
    <cellStyle name="Normal 2 6 96 2" xfId="3397"/>
    <cellStyle name="Normal 2 6 96 3" xfId="976"/>
    <cellStyle name="Normal 2 6 97" xfId="5821"/>
    <cellStyle name="Normal 2 6 97 2" xfId="3382"/>
    <cellStyle name="Normal 2 6 97 3" xfId="961"/>
    <cellStyle name="Normal 2 6 98" xfId="5806"/>
    <cellStyle name="Normal 2 6 98 2" xfId="3367"/>
    <cellStyle name="Normal 2 6 98 3" xfId="946"/>
    <cellStyle name="Normal 2 6 99" xfId="5791"/>
    <cellStyle name="Normal 2 6 99 2" xfId="3352"/>
    <cellStyle name="Normal 2 6 99 3" xfId="931"/>
    <cellStyle name="Normal 2 60" xfId="6769"/>
    <cellStyle name="Normal 2 60 2" xfId="4330"/>
    <cellStyle name="Normal 2 60 3" xfId="1907"/>
    <cellStyle name="Normal 2 61" xfId="6744"/>
    <cellStyle name="Normal 2 61 2" xfId="4305"/>
    <cellStyle name="Normal 2 61 3" xfId="1882"/>
    <cellStyle name="Normal 2 62" xfId="6743"/>
    <cellStyle name="Normal 2 62 2" xfId="4304"/>
    <cellStyle name="Normal 2 62 3" xfId="1881"/>
    <cellStyle name="Normal 2 63" xfId="6742"/>
    <cellStyle name="Normal 2 63 2" xfId="4303"/>
    <cellStyle name="Normal 2 63 3" xfId="1880"/>
    <cellStyle name="Normal 2 64" xfId="6741"/>
    <cellStyle name="Normal 2 64 2" xfId="4302"/>
    <cellStyle name="Normal 2 64 3" xfId="1879"/>
    <cellStyle name="Normal 2 65" xfId="6740"/>
    <cellStyle name="Normal 2 65 2" xfId="4301"/>
    <cellStyle name="Normal 2 65 3" xfId="1878"/>
    <cellStyle name="Normal 2 66" xfId="6738"/>
    <cellStyle name="Normal 2 66 2" xfId="4299"/>
    <cellStyle name="Normal 2 66 3" xfId="1876"/>
    <cellStyle name="Normal 2 67" xfId="6805"/>
    <cellStyle name="Normal 2 67 2" xfId="4366"/>
    <cellStyle name="Normal 2 67 3" xfId="1943"/>
    <cellStyle name="Normal 2 68" xfId="6733"/>
    <cellStyle name="Normal 2 68 2" xfId="4294"/>
    <cellStyle name="Normal 2 68 3" xfId="1871"/>
    <cellStyle name="Normal 2 69" xfId="6719"/>
    <cellStyle name="Normal 2 69 2" xfId="4280"/>
    <cellStyle name="Normal 2 69 3" xfId="1857"/>
    <cellStyle name="Normal 2 7" xfId="7296"/>
    <cellStyle name="Normal 2 7 10" xfId="7159"/>
    <cellStyle name="Normal 2 7 10 2" xfId="4715"/>
    <cellStyle name="Normal 2 7 10 3" xfId="2291"/>
    <cellStyle name="Normal 2 7 100" xfId="5775"/>
    <cellStyle name="Normal 2 7 100 2" xfId="3336"/>
    <cellStyle name="Normal 2 7 100 3" xfId="915"/>
    <cellStyle name="Normal 2 7 101" xfId="5760"/>
    <cellStyle name="Normal 2 7 101 2" xfId="3321"/>
    <cellStyle name="Normal 2 7 101 3" xfId="900"/>
    <cellStyle name="Normal 2 7 102" xfId="5746"/>
    <cellStyle name="Normal 2 7 102 2" xfId="3307"/>
    <cellStyle name="Normal 2 7 102 3" xfId="886"/>
    <cellStyle name="Normal 2 7 103" xfId="5733"/>
    <cellStyle name="Normal 2 7 103 2" xfId="3294"/>
    <cellStyle name="Normal 2 7 103 3" xfId="873"/>
    <cellStyle name="Normal 2 7 104" xfId="5720"/>
    <cellStyle name="Normal 2 7 104 2" xfId="3281"/>
    <cellStyle name="Normal 2 7 104 3" xfId="860"/>
    <cellStyle name="Normal 2 7 105" xfId="5700"/>
    <cellStyle name="Normal 2 7 105 2" xfId="3261"/>
    <cellStyle name="Normal 2 7 105 3" xfId="840"/>
    <cellStyle name="Normal 2 7 106" xfId="5686"/>
    <cellStyle name="Normal 2 7 106 2" xfId="3247"/>
    <cellStyle name="Normal 2 7 106 3" xfId="826"/>
    <cellStyle name="Normal 2 7 107" xfId="5669"/>
    <cellStyle name="Normal 2 7 107 2" xfId="3230"/>
    <cellStyle name="Normal 2 7 107 3" xfId="809"/>
    <cellStyle name="Normal 2 7 108" xfId="5655"/>
    <cellStyle name="Normal 2 7 108 2" xfId="3216"/>
    <cellStyle name="Normal 2 7 108 3" xfId="795"/>
    <cellStyle name="Normal 2 7 109" xfId="5640"/>
    <cellStyle name="Normal 2 7 109 2" xfId="3201"/>
    <cellStyle name="Normal 2 7 109 3" xfId="780"/>
    <cellStyle name="Normal 2 7 11" xfId="7139"/>
    <cellStyle name="Normal 2 7 11 2" xfId="4695"/>
    <cellStyle name="Normal 2 7 11 3" xfId="2271"/>
    <cellStyle name="Normal 2 7 110" xfId="5625"/>
    <cellStyle name="Normal 2 7 110 2" xfId="3186"/>
    <cellStyle name="Normal 2 7 110 3" xfId="765"/>
    <cellStyle name="Normal 2 7 111" xfId="5606"/>
    <cellStyle name="Normal 2 7 111 2" xfId="3167"/>
    <cellStyle name="Normal 2 7 111 3" xfId="746"/>
    <cellStyle name="Normal 2 7 112" xfId="5590"/>
    <cellStyle name="Normal 2 7 112 2" xfId="3151"/>
    <cellStyle name="Normal 2 7 112 3" xfId="730"/>
    <cellStyle name="Normal 2 7 113" xfId="5576"/>
    <cellStyle name="Normal 2 7 113 2" xfId="3137"/>
    <cellStyle name="Normal 2 7 113 3" xfId="716"/>
    <cellStyle name="Normal 2 7 114" xfId="5559"/>
    <cellStyle name="Normal 2 7 114 2" xfId="3120"/>
    <cellStyle name="Normal 2 7 114 3" xfId="699"/>
    <cellStyle name="Normal 2 7 115" xfId="5544"/>
    <cellStyle name="Normal 2 7 115 2" xfId="3105"/>
    <cellStyle name="Normal 2 7 115 3" xfId="684"/>
    <cellStyle name="Normal 2 7 116" xfId="5529"/>
    <cellStyle name="Normal 2 7 116 2" xfId="3090"/>
    <cellStyle name="Normal 2 7 116 3" xfId="669"/>
    <cellStyle name="Normal 2 7 117" xfId="5515"/>
    <cellStyle name="Normal 2 7 117 2" xfId="3076"/>
    <cellStyle name="Normal 2 7 117 3" xfId="655"/>
    <cellStyle name="Normal 2 7 118" xfId="5500"/>
    <cellStyle name="Normal 2 7 118 2" xfId="3061"/>
    <cellStyle name="Normal 2 7 118 3" xfId="640"/>
    <cellStyle name="Normal 2 7 119" xfId="5486"/>
    <cellStyle name="Normal 2 7 119 2" xfId="3047"/>
    <cellStyle name="Normal 2 7 119 3" xfId="626"/>
    <cellStyle name="Normal 2 7 12" xfId="7125"/>
    <cellStyle name="Normal 2 7 12 2" xfId="4681"/>
    <cellStyle name="Normal 2 7 12 3" xfId="2257"/>
    <cellStyle name="Normal 2 7 120" xfId="5470"/>
    <cellStyle name="Normal 2 7 120 2" xfId="3031"/>
    <cellStyle name="Normal 2 7 120 3" xfId="610"/>
    <cellStyle name="Normal 2 7 121" xfId="5457"/>
    <cellStyle name="Normal 2 7 121 2" xfId="3018"/>
    <cellStyle name="Normal 2 7 121 3" xfId="597"/>
    <cellStyle name="Normal 2 7 122" xfId="5444"/>
    <cellStyle name="Normal 2 7 122 2" xfId="3005"/>
    <cellStyle name="Normal 2 7 122 3" xfId="584"/>
    <cellStyle name="Normal 2 7 123" xfId="5426"/>
    <cellStyle name="Normal 2 7 123 2" xfId="2987"/>
    <cellStyle name="Normal 2 7 123 3" xfId="566"/>
    <cellStyle name="Normal 2 7 124" xfId="5409"/>
    <cellStyle name="Normal 2 7 124 2" xfId="2970"/>
    <cellStyle name="Normal 2 7 124 3" xfId="549"/>
    <cellStyle name="Normal 2 7 125" xfId="5395"/>
    <cellStyle name="Normal 2 7 125 2" xfId="2956"/>
    <cellStyle name="Normal 2 7 125 3" xfId="535"/>
    <cellStyle name="Normal 2 7 126" xfId="5382"/>
    <cellStyle name="Normal 2 7 126 2" xfId="2943"/>
    <cellStyle name="Normal 2 7 126 3" xfId="522"/>
    <cellStyle name="Normal 2 7 127" xfId="5369"/>
    <cellStyle name="Normal 2 7 127 2" xfId="2930"/>
    <cellStyle name="Normal 2 7 127 3" xfId="509"/>
    <cellStyle name="Normal 2 7 128" xfId="5348"/>
    <cellStyle name="Normal 2 7 128 2" xfId="2909"/>
    <cellStyle name="Normal 2 7 128 3" xfId="488"/>
    <cellStyle name="Normal 2 7 129" xfId="5333"/>
    <cellStyle name="Normal 2 7 129 2" xfId="2894"/>
    <cellStyle name="Normal 2 7 129 3" xfId="473"/>
    <cellStyle name="Normal 2 7 13" xfId="7111"/>
    <cellStyle name="Normal 2 7 13 2" xfId="4667"/>
    <cellStyle name="Normal 2 7 13 3" xfId="2243"/>
    <cellStyle name="Normal 2 7 130" xfId="5318"/>
    <cellStyle name="Normal 2 7 130 2" xfId="2879"/>
    <cellStyle name="Normal 2 7 130 3" xfId="458"/>
    <cellStyle name="Normal 2 7 131" xfId="5303"/>
    <cellStyle name="Normal 2 7 131 2" xfId="2864"/>
    <cellStyle name="Normal 2 7 131 3" xfId="443"/>
    <cellStyle name="Normal 2 7 132" xfId="5289"/>
    <cellStyle name="Normal 2 7 132 2" xfId="2850"/>
    <cellStyle name="Normal 2 7 132 3" xfId="429"/>
    <cellStyle name="Normal 2 7 133" xfId="5274"/>
    <cellStyle name="Normal 2 7 133 2" xfId="2835"/>
    <cellStyle name="Normal 2 7 133 3" xfId="414"/>
    <cellStyle name="Normal 2 7 134" xfId="5260"/>
    <cellStyle name="Normal 2 7 134 2" xfId="2821"/>
    <cellStyle name="Normal 2 7 134 3" xfId="400"/>
    <cellStyle name="Normal 2 7 135" xfId="5243"/>
    <cellStyle name="Normal 2 7 135 2" xfId="2804"/>
    <cellStyle name="Normal 2 7 135 3" xfId="383"/>
    <cellStyle name="Normal 2 7 136" xfId="5229"/>
    <cellStyle name="Normal 2 7 136 2" xfId="2790"/>
    <cellStyle name="Normal 2 7 136 3" xfId="369"/>
    <cellStyle name="Normal 2 7 137" xfId="5216"/>
    <cellStyle name="Normal 2 7 137 2" xfId="2777"/>
    <cellStyle name="Normal 2 7 137 3" xfId="356"/>
    <cellStyle name="Normal 2 7 138" xfId="5203"/>
    <cellStyle name="Normal 2 7 138 2" xfId="2764"/>
    <cellStyle name="Normal 2 7 138 3" xfId="343"/>
    <cellStyle name="Normal 2 7 139" xfId="5188"/>
    <cellStyle name="Normal 2 7 139 2" xfId="2749"/>
    <cellStyle name="Normal 2 7 139 3" xfId="328"/>
    <cellStyle name="Normal 2 7 14" xfId="7098"/>
    <cellStyle name="Normal 2 7 14 2" xfId="4654"/>
    <cellStyle name="Normal 2 7 14 3" xfId="2230"/>
    <cellStyle name="Normal 2 7 140" xfId="5173"/>
    <cellStyle name="Normal 2 7 140 2" xfId="2734"/>
    <cellStyle name="Normal 2 7 140 3" xfId="313"/>
    <cellStyle name="Normal 2 7 141" xfId="5158"/>
    <cellStyle name="Normal 2 7 141 2" xfId="2719"/>
    <cellStyle name="Normal 2 7 141 3" xfId="298"/>
    <cellStyle name="Normal 2 7 142" xfId="5143"/>
    <cellStyle name="Normal 2 7 142 2" xfId="2704"/>
    <cellStyle name="Normal 2 7 142 3" xfId="283"/>
    <cellStyle name="Normal 2 7 143" xfId="5124"/>
    <cellStyle name="Normal 2 7 143 2" xfId="2685"/>
    <cellStyle name="Normal 2 7 143 3" xfId="264"/>
    <cellStyle name="Normal 2 7 144" xfId="5111"/>
    <cellStyle name="Normal 2 7 144 2" xfId="2672"/>
    <cellStyle name="Normal 2 7 144 3" xfId="251"/>
    <cellStyle name="Normal 2 7 145" xfId="5098"/>
    <cellStyle name="Normal 2 7 145 2" xfId="2659"/>
    <cellStyle name="Normal 2 7 145 3" xfId="238"/>
    <cellStyle name="Normal 2 7 146" xfId="5078"/>
    <cellStyle name="Normal 2 7 146 2" xfId="2639"/>
    <cellStyle name="Normal 2 7 146 3" xfId="218"/>
    <cellStyle name="Normal 2 7 147" xfId="5063"/>
    <cellStyle name="Normal 2 7 147 2" xfId="2624"/>
    <cellStyle name="Normal 2 7 147 3" xfId="203"/>
    <cellStyle name="Normal 2 7 148" xfId="5049"/>
    <cellStyle name="Normal 2 7 148 2" xfId="2610"/>
    <cellStyle name="Normal 2 7 148 3" xfId="189"/>
    <cellStyle name="Normal 2 7 149" xfId="5036"/>
    <cellStyle name="Normal 2 7 149 2" xfId="2597"/>
    <cellStyle name="Normal 2 7 149 3" xfId="176"/>
    <cellStyle name="Normal 2 7 15" xfId="7083"/>
    <cellStyle name="Normal 2 7 15 2" xfId="4639"/>
    <cellStyle name="Normal 2 7 15 3" xfId="2215"/>
    <cellStyle name="Normal 2 7 150" xfId="5023"/>
    <cellStyle name="Normal 2 7 150 2" xfId="2584"/>
    <cellStyle name="Normal 2 7 150 3" xfId="163"/>
    <cellStyle name="Normal 2 7 151" xfId="5008"/>
    <cellStyle name="Normal 2 7 151 2" xfId="2569"/>
    <cellStyle name="Normal 2 7 151 3" xfId="148"/>
    <cellStyle name="Normal 2 7 152" xfId="4993"/>
    <cellStyle name="Normal 2 7 152 2" xfId="2554"/>
    <cellStyle name="Normal 2 7 152 3" xfId="133"/>
    <cellStyle name="Normal 2 7 153" xfId="4976"/>
    <cellStyle name="Normal 2 7 153 2" xfId="2537"/>
    <cellStyle name="Normal 2 7 153 3" xfId="116"/>
    <cellStyle name="Normal 2 7 154" xfId="4963"/>
    <cellStyle name="Normal 2 7 154 2" xfId="2524"/>
    <cellStyle name="Normal 2 7 154 3" xfId="103"/>
    <cellStyle name="Normal 2 7 155" xfId="4948"/>
    <cellStyle name="Normal 2 7 155 2" xfId="2509"/>
    <cellStyle name="Normal 2 7 155 3" xfId="88"/>
    <cellStyle name="Normal 2 7 156" xfId="4933"/>
    <cellStyle name="Normal 2 7 156 2" xfId="2494"/>
    <cellStyle name="Normal 2 7 156 3" xfId="73"/>
    <cellStyle name="Normal 2 7 157" xfId="4918"/>
    <cellStyle name="Normal 2 7 157 2" xfId="2479"/>
    <cellStyle name="Normal 2 7 157 3" xfId="58"/>
    <cellStyle name="Normal 2 7 158" xfId="4903"/>
    <cellStyle name="Normal 2 7 158 2" xfId="2464"/>
    <cellStyle name="Normal 2 7 158 3" xfId="43"/>
    <cellStyle name="Normal 2 7 159" xfId="4888"/>
    <cellStyle name="Normal 2 7 159 2" xfId="2449"/>
    <cellStyle name="Normal 2 7 159 3" xfId="28"/>
    <cellStyle name="Normal 2 7 16" xfId="7066"/>
    <cellStyle name="Normal 2 7 16 2" xfId="4624"/>
    <cellStyle name="Normal 2 7 16 3" xfId="2200"/>
    <cellStyle name="Normal 2 7 160" xfId="4873"/>
    <cellStyle name="Normal 2 7 160 2" xfId="2434"/>
    <cellStyle name="Normal 2 7 160 3" xfId="13"/>
    <cellStyle name="Normal 2 7 161" xfId="4852"/>
    <cellStyle name="Normal 2 7 162" xfId="4862"/>
    <cellStyle name="Normal 2 7 17" xfId="7051"/>
    <cellStyle name="Normal 2 7 17 2" xfId="4609"/>
    <cellStyle name="Normal 2 7 17 3" xfId="2185"/>
    <cellStyle name="Normal 2 7 18" xfId="7036"/>
    <cellStyle name="Normal 2 7 18 2" xfId="4594"/>
    <cellStyle name="Normal 2 7 18 3" xfId="2170"/>
    <cellStyle name="Normal 2 7 19" xfId="7021"/>
    <cellStyle name="Normal 2 7 19 2" xfId="4579"/>
    <cellStyle name="Normal 2 7 19 3" xfId="2155"/>
    <cellStyle name="Normal 2 7 2" xfId="7281"/>
    <cellStyle name="Normal 2 7 2 2" xfId="4837"/>
    <cellStyle name="Normal 2 7 2 3" xfId="2413"/>
    <cellStyle name="Normal 2 7 20" xfId="7002"/>
    <cellStyle name="Normal 2 7 20 2" xfId="4560"/>
    <cellStyle name="Normal 2 7 20 3" xfId="2136"/>
    <cellStyle name="Normal 2 7 21" xfId="6988"/>
    <cellStyle name="Normal 2 7 21 2" xfId="4546"/>
    <cellStyle name="Normal 2 7 21 3" xfId="2122"/>
    <cellStyle name="Normal 2 7 22" xfId="6970"/>
    <cellStyle name="Normal 2 7 22 2" xfId="4528"/>
    <cellStyle name="Normal 2 7 22 3" xfId="2104"/>
    <cellStyle name="Normal 2 7 23" xfId="6957"/>
    <cellStyle name="Normal 2 7 23 2" xfId="4515"/>
    <cellStyle name="Normal 2 7 23 3" xfId="2091"/>
    <cellStyle name="Normal 2 7 24" xfId="6942"/>
    <cellStyle name="Normal 2 7 24 2" xfId="4500"/>
    <cellStyle name="Normal 2 7 24 3" xfId="2076"/>
    <cellStyle name="Normal 2 7 25" xfId="6921"/>
    <cellStyle name="Normal 2 7 25 2" xfId="4480"/>
    <cellStyle name="Normal 2 7 25 3" xfId="2056"/>
    <cellStyle name="Normal 2 7 26" xfId="6906"/>
    <cellStyle name="Normal 2 7 26 2" xfId="4465"/>
    <cellStyle name="Normal 2 7 26 3" xfId="2041"/>
    <cellStyle name="Normal 2 7 27" xfId="6891"/>
    <cellStyle name="Normal 2 7 27 2" xfId="4450"/>
    <cellStyle name="Normal 2 7 27 3" xfId="2026"/>
    <cellStyle name="Normal 2 7 28" xfId="6876"/>
    <cellStyle name="Normal 2 7 28 2" xfId="4435"/>
    <cellStyle name="Normal 2 7 28 3" xfId="2011"/>
    <cellStyle name="Normal 2 7 29" xfId="6861"/>
    <cellStyle name="Normal 2 7 29 2" xfId="4420"/>
    <cellStyle name="Normal 2 7 29 3" xfId="1996"/>
    <cellStyle name="Normal 2 7 3" xfId="7266"/>
    <cellStyle name="Normal 2 7 3 2" xfId="4822"/>
    <cellStyle name="Normal 2 7 3 3" xfId="2398"/>
    <cellStyle name="Normal 2 7 30" xfId="6847"/>
    <cellStyle name="Normal 2 7 30 2" xfId="4406"/>
    <cellStyle name="Normal 2 7 30 3" xfId="1982"/>
    <cellStyle name="Normal 2 7 31" xfId="6833"/>
    <cellStyle name="Normal 2 7 31 2" xfId="4392"/>
    <cellStyle name="Normal 2 7 31 3" xfId="1968"/>
    <cellStyle name="Normal 2 7 32" xfId="6819"/>
    <cellStyle name="Normal 2 7 32 2" xfId="4379"/>
    <cellStyle name="Normal 2 7 32 3" xfId="1955"/>
    <cellStyle name="Normal 2 7 33" xfId="6795"/>
    <cellStyle name="Normal 2 7 33 2" xfId="4356"/>
    <cellStyle name="Normal 2 7 33 3" xfId="1933"/>
    <cellStyle name="Normal 2 7 34" xfId="6781"/>
    <cellStyle name="Normal 2 7 34 2" xfId="4342"/>
    <cellStyle name="Normal 2 7 34 3" xfId="1919"/>
    <cellStyle name="Normal 2 7 35" xfId="6766"/>
    <cellStyle name="Normal 2 7 35 2" xfId="4327"/>
    <cellStyle name="Normal 2 7 35 3" xfId="1904"/>
    <cellStyle name="Normal 2 7 36" xfId="6753"/>
    <cellStyle name="Normal 2 7 36 2" xfId="4314"/>
    <cellStyle name="Normal 2 7 36 3" xfId="1891"/>
    <cellStyle name="Normal 2 7 37" xfId="6730"/>
    <cellStyle name="Normal 2 7 37 2" xfId="4291"/>
    <cellStyle name="Normal 2 7 37 3" xfId="1868"/>
    <cellStyle name="Normal 2 7 38" xfId="6716"/>
    <cellStyle name="Normal 2 7 38 2" xfId="4277"/>
    <cellStyle name="Normal 2 7 38 3" xfId="1854"/>
    <cellStyle name="Normal 2 7 39" xfId="6702"/>
    <cellStyle name="Normal 2 7 39 2" xfId="4263"/>
    <cellStyle name="Normal 2 7 39 3" xfId="1840"/>
    <cellStyle name="Normal 2 7 4" xfId="7250"/>
    <cellStyle name="Normal 2 7 4 2" xfId="4806"/>
    <cellStyle name="Normal 2 7 4 3" xfId="2382"/>
    <cellStyle name="Normal 2 7 40" xfId="6689"/>
    <cellStyle name="Normal 2 7 40 2" xfId="4250"/>
    <cellStyle name="Normal 2 7 40 3" xfId="1827"/>
    <cellStyle name="Normal 2 7 41" xfId="6672"/>
    <cellStyle name="Normal 2 7 41 2" xfId="4233"/>
    <cellStyle name="Normal 2 7 41 3" xfId="1810"/>
    <cellStyle name="Normal 2 7 42" xfId="6657"/>
    <cellStyle name="Normal 2 7 42 2" xfId="4218"/>
    <cellStyle name="Normal 2 7 42 3" xfId="1795"/>
    <cellStyle name="Normal 2 7 43" xfId="6642"/>
    <cellStyle name="Normal 2 7 43 2" xfId="4203"/>
    <cellStyle name="Normal 2 7 43 3" xfId="1780"/>
    <cellStyle name="Normal 2 7 44" xfId="6627"/>
    <cellStyle name="Normal 2 7 44 2" xfId="4188"/>
    <cellStyle name="Normal 2 7 44 3" xfId="1765"/>
    <cellStyle name="Normal 2 7 45" xfId="6612"/>
    <cellStyle name="Normal 2 7 45 2" xfId="4173"/>
    <cellStyle name="Normal 2 7 45 3" xfId="1750"/>
    <cellStyle name="Normal 2 7 46" xfId="6597"/>
    <cellStyle name="Normal 2 7 46 2" xfId="4158"/>
    <cellStyle name="Normal 2 7 46 3" xfId="1735"/>
    <cellStyle name="Normal 2 7 47" xfId="6582"/>
    <cellStyle name="Normal 2 7 47 2" xfId="4143"/>
    <cellStyle name="Normal 2 7 47 3" xfId="1720"/>
    <cellStyle name="Normal 2 7 48" xfId="6567"/>
    <cellStyle name="Normal 2 7 48 2" xfId="4128"/>
    <cellStyle name="Normal 2 7 48 3" xfId="1705"/>
    <cellStyle name="Normal 2 7 49" xfId="6552"/>
    <cellStyle name="Normal 2 7 49 2" xfId="4113"/>
    <cellStyle name="Normal 2 7 49 3" xfId="1690"/>
    <cellStyle name="Normal 2 7 5" xfId="7235"/>
    <cellStyle name="Normal 2 7 5 2" xfId="4791"/>
    <cellStyle name="Normal 2 7 5 3" xfId="2367"/>
    <cellStyle name="Normal 2 7 50" xfId="6537"/>
    <cellStyle name="Normal 2 7 50 2" xfId="4098"/>
    <cellStyle name="Normal 2 7 50 3" xfId="1675"/>
    <cellStyle name="Normal 2 7 51" xfId="6522"/>
    <cellStyle name="Normal 2 7 51 2" xfId="4083"/>
    <cellStyle name="Normal 2 7 51 3" xfId="1660"/>
    <cellStyle name="Normal 2 7 52" xfId="6505"/>
    <cellStyle name="Normal 2 7 52 2" xfId="4065"/>
    <cellStyle name="Normal 2 7 52 3" xfId="1643"/>
    <cellStyle name="Normal 2 7 53" xfId="6492"/>
    <cellStyle name="Normal 2 7 53 2" xfId="4052"/>
    <cellStyle name="Normal 2 7 53 3" xfId="1630"/>
    <cellStyle name="Normal 2 7 54" xfId="6471"/>
    <cellStyle name="Normal 2 7 54 2" xfId="4031"/>
    <cellStyle name="Normal 2 7 54 3" xfId="1609"/>
    <cellStyle name="Normal 2 7 55" xfId="6456"/>
    <cellStyle name="Normal 2 7 55 2" xfId="4016"/>
    <cellStyle name="Normal 2 7 55 3" xfId="1594"/>
    <cellStyle name="Normal 2 7 56" xfId="6441"/>
    <cellStyle name="Normal 2 7 56 2" xfId="4001"/>
    <cellStyle name="Normal 2 7 56 3" xfId="1579"/>
    <cellStyle name="Normal 2 7 57" xfId="6426"/>
    <cellStyle name="Normal 2 7 57 2" xfId="3986"/>
    <cellStyle name="Normal 2 7 57 3" xfId="1564"/>
    <cellStyle name="Normal 2 7 58" xfId="6412"/>
    <cellStyle name="Normal 2 7 58 2" xfId="3972"/>
    <cellStyle name="Normal 2 7 58 3" xfId="1550"/>
    <cellStyle name="Normal 2 7 59" xfId="6399"/>
    <cellStyle name="Normal 2 7 59 2" xfId="3959"/>
    <cellStyle name="Normal 2 7 59 3" xfId="1537"/>
    <cellStyle name="Normal 2 7 6" xfId="7220"/>
    <cellStyle name="Normal 2 7 6 2" xfId="4776"/>
    <cellStyle name="Normal 2 7 6 3" xfId="2352"/>
    <cellStyle name="Normal 2 7 60" xfId="6382"/>
    <cellStyle name="Normal 2 7 60 2" xfId="3942"/>
    <cellStyle name="Normal 2 7 60 3" xfId="1520"/>
    <cellStyle name="Normal 2 7 61" xfId="6367"/>
    <cellStyle name="Normal 2 7 61 2" xfId="3927"/>
    <cellStyle name="Normal 2 7 61 3" xfId="1505"/>
    <cellStyle name="Normal 2 7 62" xfId="6352"/>
    <cellStyle name="Normal 2 7 62 2" xfId="3912"/>
    <cellStyle name="Normal 2 7 62 3" xfId="1490"/>
    <cellStyle name="Normal 2 7 63" xfId="6337"/>
    <cellStyle name="Normal 2 7 63 2" xfId="3897"/>
    <cellStyle name="Normal 2 7 63 3" xfId="1475"/>
    <cellStyle name="Normal 2 7 64" xfId="6322"/>
    <cellStyle name="Normal 2 7 64 2" xfId="3882"/>
    <cellStyle name="Normal 2 7 64 3" xfId="1460"/>
    <cellStyle name="Normal 2 7 65" xfId="6307"/>
    <cellStyle name="Normal 2 7 65 2" xfId="3867"/>
    <cellStyle name="Normal 2 7 65 3" xfId="1445"/>
    <cellStyle name="Normal 2 7 66" xfId="6292"/>
    <cellStyle name="Normal 2 7 66 2" xfId="3852"/>
    <cellStyle name="Normal 2 7 66 3" xfId="1430"/>
    <cellStyle name="Normal 2 7 67" xfId="6277"/>
    <cellStyle name="Normal 2 7 67 2" xfId="3837"/>
    <cellStyle name="Normal 2 7 67 3" xfId="1415"/>
    <cellStyle name="Normal 2 7 68" xfId="6263"/>
    <cellStyle name="Normal 2 7 68 2" xfId="3823"/>
    <cellStyle name="Normal 2 7 68 3" xfId="1401"/>
    <cellStyle name="Normal 2 7 69" xfId="6250"/>
    <cellStyle name="Normal 2 7 69 2" xfId="3810"/>
    <cellStyle name="Normal 2 7 69 3" xfId="1388"/>
    <cellStyle name="Normal 2 7 7" xfId="7201"/>
    <cellStyle name="Normal 2 7 7 2" xfId="4757"/>
    <cellStyle name="Normal 2 7 7 3" xfId="2333"/>
    <cellStyle name="Normal 2 7 70" xfId="6237"/>
    <cellStyle name="Normal 2 7 70 2" xfId="3797"/>
    <cellStyle name="Normal 2 7 70 3" xfId="1375"/>
    <cellStyle name="Normal 2 7 71" xfId="6217"/>
    <cellStyle name="Normal 2 7 71 2" xfId="3777"/>
    <cellStyle name="Normal 2 7 71 3" xfId="1355"/>
    <cellStyle name="Normal 2 7 72" xfId="6200"/>
    <cellStyle name="Normal 2 7 72 2" xfId="3760"/>
    <cellStyle name="Normal 2 7 72 3" xfId="1338"/>
    <cellStyle name="Normal 2 7 73" xfId="6186"/>
    <cellStyle name="Normal 2 7 73 2" xfId="3746"/>
    <cellStyle name="Normal 2 7 73 3" xfId="1324"/>
    <cellStyle name="Normal 2 7 74" xfId="6172"/>
    <cellStyle name="Normal 2 7 74 2" xfId="3732"/>
    <cellStyle name="Normal 2 7 74 3" xfId="1310"/>
    <cellStyle name="Normal 2 7 75" xfId="6157"/>
    <cellStyle name="Normal 2 7 75 2" xfId="3717"/>
    <cellStyle name="Normal 2 7 75 3" xfId="1295"/>
    <cellStyle name="Normal 2 7 76" xfId="6144"/>
    <cellStyle name="Normal 2 7 76 2" xfId="3704"/>
    <cellStyle name="Normal 2 7 76 3" xfId="1282"/>
    <cellStyle name="Normal 2 7 77" xfId="6131"/>
    <cellStyle name="Normal 2 7 77 2" xfId="3691"/>
    <cellStyle name="Normal 2 7 77 3" xfId="1269"/>
    <cellStyle name="Normal 2 7 78" xfId="6116"/>
    <cellStyle name="Normal 2 7 78 2" xfId="3676"/>
    <cellStyle name="Normal 2 7 78 3" xfId="1254"/>
    <cellStyle name="Normal 2 7 79" xfId="6096"/>
    <cellStyle name="Normal 2 7 79 2" xfId="3656"/>
    <cellStyle name="Normal 2 7 79 3" xfId="1234"/>
    <cellStyle name="Normal 2 7 8" xfId="7187"/>
    <cellStyle name="Normal 2 7 8 2" xfId="4743"/>
    <cellStyle name="Normal 2 7 8 3" xfId="2319"/>
    <cellStyle name="Normal 2 7 80" xfId="6081"/>
    <cellStyle name="Normal 2 7 80 2" xfId="3641"/>
    <cellStyle name="Normal 2 7 80 3" xfId="1219"/>
    <cellStyle name="Normal 2 7 81" xfId="6066"/>
    <cellStyle name="Normal 2 7 81 2" xfId="3626"/>
    <cellStyle name="Normal 2 7 81 3" xfId="1204"/>
    <cellStyle name="Normal 2 7 82" xfId="6051"/>
    <cellStyle name="Normal 2 7 82 2" xfId="3611"/>
    <cellStyle name="Normal 2 7 82 3" xfId="1189"/>
    <cellStyle name="Normal 2 7 83" xfId="6036"/>
    <cellStyle name="Normal 2 7 83 2" xfId="3596"/>
    <cellStyle name="Normal 2 7 83 3" xfId="1174"/>
    <cellStyle name="Normal 2 7 84" xfId="6021"/>
    <cellStyle name="Normal 2 7 84 2" xfId="3581"/>
    <cellStyle name="Normal 2 7 84 3" xfId="1159"/>
    <cellStyle name="Normal 2 7 85" xfId="6006"/>
    <cellStyle name="Normal 2 7 85 2" xfId="3566"/>
    <cellStyle name="Normal 2 7 85 3" xfId="1144"/>
    <cellStyle name="Normal 2 7 86" xfId="5992"/>
    <cellStyle name="Normal 2 7 86 2" xfId="3552"/>
    <cellStyle name="Normal 2 7 86 3" xfId="1130"/>
    <cellStyle name="Normal 2 7 87" xfId="5978"/>
    <cellStyle name="Normal 2 7 87 2" xfId="3538"/>
    <cellStyle name="Normal 2 7 87 3" xfId="1116"/>
    <cellStyle name="Normal 2 7 88" xfId="5965"/>
    <cellStyle name="Normal 2 7 88 2" xfId="3525"/>
    <cellStyle name="Normal 2 7 88 3" xfId="1103"/>
    <cellStyle name="Normal 2 7 89" xfId="5945"/>
    <cellStyle name="Normal 2 7 89 2" xfId="3505"/>
    <cellStyle name="Normal 2 7 89 3" xfId="1083"/>
    <cellStyle name="Normal 2 7 9" xfId="7174"/>
    <cellStyle name="Normal 2 7 9 2" xfId="4730"/>
    <cellStyle name="Normal 2 7 9 3" xfId="2306"/>
    <cellStyle name="Normal 2 7 90" xfId="5932"/>
    <cellStyle name="Normal 2 7 90 2" xfId="3492"/>
    <cellStyle name="Normal 2 7 90 3" xfId="1070"/>
    <cellStyle name="Normal 2 7 91" xfId="5910"/>
    <cellStyle name="Normal 2 7 91 2" xfId="3471"/>
    <cellStyle name="Normal 2 7 91 3" xfId="1050"/>
    <cellStyle name="Normal 2 7 92" xfId="5895"/>
    <cellStyle name="Normal 2 7 92 2" xfId="3456"/>
    <cellStyle name="Normal 2 7 92 3" xfId="1035"/>
    <cellStyle name="Normal 2 7 93" xfId="5881"/>
    <cellStyle name="Normal 2 7 93 2" xfId="3442"/>
    <cellStyle name="Normal 2 7 93 3" xfId="1021"/>
    <cellStyle name="Normal 2 7 94" xfId="5868"/>
    <cellStyle name="Normal 2 7 94 2" xfId="3429"/>
    <cellStyle name="Normal 2 7 94 3" xfId="1008"/>
    <cellStyle name="Normal 2 7 95" xfId="5855"/>
    <cellStyle name="Normal 2 7 95 2" xfId="3416"/>
    <cellStyle name="Normal 2 7 95 3" xfId="995"/>
    <cellStyle name="Normal 2 7 96" xfId="5835"/>
    <cellStyle name="Normal 2 7 96 2" xfId="3396"/>
    <cellStyle name="Normal 2 7 96 3" xfId="975"/>
    <cellStyle name="Normal 2 7 97" xfId="5820"/>
    <cellStyle name="Normal 2 7 97 2" xfId="3381"/>
    <cellStyle name="Normal 2 7 97 3" xfId="960"/>
    <cellStyle name="Normal 2 7 98" xfId="5805"/>
    <cellStyle name="Normal 2 7 98 2" xfId="3366"/>
    <cellStyle name="Normal 2 7 98 3" xfId="945"/>
    <cellStyle name="Normal 2 7 99" xfId="5790"/>
    <cellStyle name="Normal 2 7 99 2" xfId="3351"/>
    <cellStyle name="Normal 2 7 99 3" xfId="930"/>
    <cellStyle name="Normal 2 70" xfId="6705"/>
    <cellStyle name="Normal 2 70 2" xfId="4266"/>
    <cellStyle name="Normal 2 70 3" xfId="1843"/>
    <cellStyle name="Normal 2 71" xfId="6680"/>
    <cellStyle name="Normal 2 71 2" xfId="4241"/>
    <cellStyle name="Normal 2 71 3" xfId="1818"/>
    <cellStyle name="Normal 2 72" xfId="6679"/>
    <cellStyle name="Normal 2 72 2" xfId="4240"/>
    <cellStyle name="Normal 2 72 3" xfId="1817"/>
    <cellStyle name="Normal 2 73" xfId="6678"/>
    <cellStyle name="Normal 2 73 2" xfId="4239"/>
    <cellStyle name="Normal 2 73 3" xfId="1816"/>
    <cellStyle name="Normal 2 74" xfId="6663"/>
    <cellStyle name="Normal 2 74 2" xfId="4224"/>
    <cellStyle name="Normal 2 74 3" xfId="1801"/>
    <cellStyle name="Normal 2 75" xfId="6648"/>
    <cellStyle name="Normal 2 75 2" xfId="4209"/>
    <cellStyle name="Normal 2 75 3" xfId="1786"/>
    <cellStyle name="Normal 2 76" xfId="6633"/>
    <cellStyle name="Normal 2 76 2" xfId="4194"/>
    <cellStyle name="Normal 2 76 3" xfId="1771"/>
    <cellStyle name="Normal 2 77" xfId="6618"/>
    <cellStyle name="Normal 2 77 2" xfId="4179"/>
    <cellStyle name="Normal 2 77 3" xfId="1756"/>
    <cellStyle name="Normal 2 78" xfId="6603"/>
    <cellStyle name="Normal 2 78 2" xfId="4164"/>
    <cellStyle name="Normal 2 78 3" xfId="1741"/>
    <cellStyle name="Normal 2 79" xfId="6588"/>
    <cellStyle name="Normal 2 79 2" xfId="4149"/>
    <cellStyle name="Normal 2 79 3" xfId="1726"/>
    <cellStyle name="Normal 2 8" xfId="7295"/>
    <cellStyle name="Normal 2 8 10" xfId="7158"/>
    <cellStyle name="Normal 2 8 10 2" xfId="4714"/>
    <cellStyle name="Normal 2 8 10 3" xfId="2290"/>
    <cellStyle name="Normal 2 8 100" xfId="5774"/>
    <cellStyle name="Normal 2 8 100 2" xfId="3335"/>
    <cellStyle name="Normal 2 8 100 3" xfId="914"/>
    <cellStyle name="Normal 2 8 101" xfId="5759"/>
    <cellStyle name="Normal 2 8 101 2" xfId="3320"/>
    <cellStyle name="Normal 2 8 101 3" xfId="899"/>
    <cellStyle name="Normal 2 8 102" xfId="5745"/>
    <cellStyle name="Normal 2 8 102 2" xfId="3306"/>
    <cellStyle name="Normal 2 8 102 3" xfId="885"/>
    <cellStyle name="Normal 2 8 103" xfId="5732"/>
    <cellStyle name="Normal 2 8 103 2" xfId="3293"/>
    <cellStyle name="Normal 2 8 103 3" xfId="872"/>
    <cellStyle name="Normal 2 8 104" xfId="5719"/>
    <cellStyle name="Normal 2 8 104 2" xfId="3280"/>
    <cellStyle name="Normal 2 8 104 3" xfId="859"/>
    <cellStyle name="Normal 2 8 105" xfId="5699"/>
    <cellStyle name="Normal 2 8 105 2" xfId="3260"/>
    <cellStyle name="Normal 2 8 105 3" xfId="839"/>
    <cellStyle name="Normal 2 8 106" xfId="5685"/>
    <cellStyle name="Normal 2 8 106 2" xfId="3246"/>
    <cellStyle name="Normal 2 8 106 3" xfId="825"/>
    <cellStyle name="Normal 2 8 107" xfId="5668"/>
    <cellStyle name="Normal 2 8 107 2" xfId="3229"/>
    <cellStyle name="Normal 2 8 107 3" xfId="808"/>
    <cellStyle name="Normal 2 8 108" xfId="5654"/>
    <cellStyle name="Normal 2 8 108 2" xfId="3215"/>
    <cellStyle name="Normal 2 8 108 3" xfId="794"/>
    <cellStyle name="Normal 2 8 109" xfId="5639"/>
    <cellStyle name="Normal 2 8 109 2" xfId="3200"/>
    <cellStyle name="Normal 2 8 109 3" xfId="779"/>
    <cellStyle name="Normal 2 8 11" xfId="7138"/>
    <cellStyle name="Normal 2 8 11 2" xfId="4694"/>
    <cellStyle name="Normal 2 8 11 3" xfId="2270"/>
    <cellStyle name="Normal 2 8 110" xfId="5624"/>
    <cellStyle name="Normal 2 8 110 2" xfId="3185"/>
    <cellStyle name="Normal 2 8 110 3" xfId="764"/>
    <cellStyle name="Normal 2 8 111" xfId="5605"/>
    <cellStyle name="Normal 2 8 111 2" xfId="3166"/>
    <cellStyle name="Normal 2 8 111 3" xfId="745"/>
    <cellStyle name="Normal 2 8 112" xfId="5589"/>
    <cellStyle name="Normal 2 8 112 2" xfId="3150"/>
    <cellStyle name="Normal 2 8 112 3" xfId="729"/>
    <cellStyle name="Normal 2 8 113" xfId="5575"/>
    <cellStyle name="Normal 2 8 113 2" xfId="3136"/>
    <cellStyle name="Normal 2 8 113 3" xfId="715"/>
    <cellStyle name="Normal 2 8 114" xfId="5558"/>
    <cellStyle name="Normal 2 8 114 2" xfId="3119"/>
    <cellStyle name="Normal 2 8 114 3" xfId="698"/>
    <cellStyle name="Normal 2 8 115" xfId="5543"/>
    <cellStyle name="Normal 2 8 115 2" xfId="3104"/>
    <cellStyle name="Normal 2 8 115 3" xfId="683"/>
    <cellStyle name="Normal 2 8 116" xfId="5528"/>
    <cellStyle name="Normal 2 8 116 2" xfId="3089"/>
    <cellStyle name="Normal 2 8 116 3" xfId="668"/>
    <cellStyle name="Normal 2 8 117" xfId="5514"/>
    <cellStyle name="Normal 2 8 117 2" xfId="3075"/>
    <cellStyle name="Normal 2 8 117 3" xfId="654"/>
    <cellStyle name="Normal 2 8 118" xfId="5499"/>
    <cellStyle name="Normal 2 8 118 2" xfId="3060"/>
    <cellStyle name="Normal 2 8 118 3" xfId="639"/>
    <cellStyle name="Normal 2 8 119" xfId="5485"/>
    <cellStyle name="Normal 2 8 119 2" xfId="3046"/>
    <cellStyle name="Normal 2 8 119 3" xfId="625"/>
    <cellStyle name="Normal 2 8 12" xfId="7124"/>
    <cellStyle name="Normal 2 8 12 2" xfId="4680"/>
    <cellStyle name="Normal 2 8 12 3" xfId="2256"/>
    <cellStyle name="Normal 2 8 120" xfId="5469"/>
    <cellStyle name="Normal 2 8 120 2" xfId="3030"/>
    <cellStyle name="Normal 2 8 120 3" xfId="609"/>
    <cellStyle name="Normal 2 8 121" xfId="5456"/>
    <cellStyle name="Normal 2 8 121 2" xfId="3017"/>
    <cellStyle name="Normal 2 8 121 3" xfId="596"/>
    <cellStyle name="Normal 2 8 122" xfId="5443"/>
    <cellStyle name="Normal 2 8 122 2" xfId="3004"/>
    <cellStyle name="Normal 2 8 122 3" xfId="583"/>
    <cellStyle name="Normal 2 8 123" xfId="5425"/>
    <cellStyle name="Normal 2 8 123 2" xfId="2986"/>
    <cellStyle name="Normal 2 8 123 3" xfId="565"/>
    <cellStyle name="Normal 2 8 124" xfId="5408"/>
    <cellStyle name="Normal 2 8 124 2" xfId="2969"/>
    <cellStyle name="Normal 2 8 124 3" xfId="548"/>
    <cellStyle name="Normal 2 8 125" xfId="5394"/>
    <cellStyle name="Normal 2 8 125 2" xfId="2955"/>
    <cellStyle name="Normal 2 8 125 3" xfId="534"/>
    <cellStyle name="Normal 2 8 126" xfId="5381"/>
    <cellStyle name="Normal 2 8 126 2" xfId="2942"/>
    <cellStyle name="Normal 2 8 126 3" xfId="521"/>
    <cellStyle name="Normal 2 8 127" xfId="5368"/>
    <cellStyle name="Normal 2 8 127 2" xfId="2929"/>
    <cellStyle name="Normal 2 8 127 3" xfId="508"/>
    <cellStyle name="Normal 2 8 128" xfId="5347"/>
    <cellStyle name="Normal 2 8 128 2" xfId="2908"/>
    <cellStyle name="Normal 2 8 128 3" xfId="487"/>
    <cellStyle name="Normal 2 8 129" xfId="5332"/>
    <cellStyle name="Normal 2 8 129 2" xfId="2893"/>
    <cellStyle name="Normal 2 8 129 3" xfId="472"/>
    <cellStyle name="Normal 2 8 13" xfId="7110"/>
    <cellStyle name="Normal 2 8 13 2" xfId="4666"/>
    <cellStyle name="Normal 2 8 13 3" xfId="2242"/>
    <cellStyle name="Normal 2 8 130" xfId="5317"/>
    <cellStyle name="Normal 2 8 130 2" xfId="2878"/>
    <cellStyle name="Normal 2 8 130 3" xfId="457"/>
    <cellStyle name="Normal 2 8 131" xfId="5302"/>
    <cellStyle name="Normal 2 8 131 2" xfId="2863"/>
    <cellStyle name="Normal 2 8 131 3" xfId="442"/>
    <cellStyle name="Normal 2 8 132" xfId="5288"/>
    <cellStyle name="Normal 2 8 132 2" xfId="2849"/>
    <cellStyle name="Normal 2 8 132 3" xfId="428"/>
    <cellStyle name="Normal 2 8 133" xfId="5273"/>
    <cellStyle name="Normal 2 8 133 2" xfId="2834"/>
    <cellStyle name="Normal 2 8 133 3" xfId="413"/>
    <cellStyle name="Normal 2 8 134" xfId="5259"/>
    <cellStyle name="Normal 2 8 134 2" xfId="2820"/>
    <cellStyle name="Normal 2 8 134 3" xfId="399"/>
    <cellStyle name="Normal 2 8 135" xfId="5242"/>
    <cellStyle name="Normal 2 8 135 2" xfId="2803"/>
    <cellStyle name="Normal 2 8 135 3" xfId="382"/>
    <cellStyle name="Normal 2 8 136" xfId="5228"/>
    <cellStyle name="Normal 2 8 136 2" xfId="2789"/>
    <cellStyle name="Normal 2 8 136 3" xfId="368"/>
    <cellStyle name="Normal 2 8 137" xfId="5215"/>
    <cellStyle name="Normal 2 8 137 2" xfId="2776"/>
    <cellStyle name="Normal 2 8 137 3" xfId="355"/>
    <cellStyle name="Normal 2 8 138" xfId="5202"/>
    <cellStyle name="Normal 2 8 138 2" xfId="2763"/>
    <cellStyle name="Normal 2 8 138 3" xfId="342"/>
    <cellStyle name="Normal 2 8 139" xfId="5187"/>
    <cellStyle name="Normal 2 8 139 2" xfId="2748"/>
    <cellStyle name="Normal 2 8 139 3" xfId="327"/>
    <cellStyle name="Normal 2 8 14" xfId="7097"/>
    <cellStyle name="Normal 2 8 14 2" xfId="4653"/>
    <cellStyle name="Normal 2 8 14 3" xfId="2229"/>
    <cellStyle name="Normal 2 8 140" xfId="5172"/>
    <cellStyle name="Normal 2 8 140 2" xfId="2733"/>
    <cellStyle name="Normal 2 8 140 3" xfId="312"/>
    <cellStyle name="Normal 2 8 141" xfId="5157"/>
    <cellStyle name="Normal 2 8 141 2" xfId="2718"/>
    <cellStyle name="Normal 2 8 141 3" xfId="297"/>
    <cellStyle name="Normal 2 8 142" xfId="5142"/>
    <cellStyle name="Normal 2 8 142 2" xfId="2703"/>
    <cellStyle name="Normal 2 8 142 3" xfId="282"/>
    <cellStyle name="Normal 2 8 143" xfId="5123"/>
    <cellStyle name="Normal 2 8 143 2" xfId="2684"/>
    <cellStyle name="Normal 2 8 143 3" xfId="263"/>
    <cellStyle name="Normal 2 8 144" xfId="5110"/>
    <cellStyle name="Normal 2 8 144 2" xfId="2671"/>
    <cellStyle name="Normal 2 8 144 3" xfId="250"/>
    <cellStyle name="Normal 2 8 145" xfId="5097"/>
    <cellStyle name="Normal 2 8 145 2" xfId="2658"/>
    <cellStyle name="Normal 2 8 145 3" xfId="237"/>
    <cellStyle name="Normal 2 8 146" xfId="5077"/>
    <cellStyle name="Normal 2 8 146 2" xfId="2638"/>
    <cellStyle name="Normal 2 8 146 3" xfId="217"/>
    <cellStyle name="Normal 2 8 147" xfId="5062"/>
    <cellStyle name="Normal 2 8 147 2" xfId="2623"/>
    <cellStyle name="Normal 2 8 147 3" xfId="202"/>
    <cellStyle name="Normal 2 8 148" xfId="5048"/>
    <cellStyle name="Normal 2 8 148 2" xfId="2609"/>
    <cellStyle name="Normal 2 8 148 3" xfId="188"/>
    <cellStyle name="Normal 2 8 149" xfId="5035"/>
    <cellStyle name="Normal 2 8 149 2" xfId="2596"/>
    <cellStyle name="Normal 2 8 149 3" xfId="175"/>
    <cellStyle name="Normal 2 8 15" xfId="7082"/>
    <cellStyle name="Normal 2 8 15 2" xfId="4638"/>
    <cellStyle name="Normal 2 8 15 3" xfId="2214"/>
    <cellStyle name="Normal 2 8 150" xfId="5022"/>
    <cellStyle name="Normal 2 8 150 2" xfId="2583"/>
    <cellStyle name="Normal 2 8 150 3" xfId="162"/>
    <cellStyle name="Normal 2 8 151" xfId="5007"/>
    <cellStyle name="Normal 2 8 151 2" xfId="2568"/>
    <cellStyle name="Normal 2 8 151 3" xfId="147"/>
    <cellStyle name="Normal 2 8 152" xfId="4992"/>
    <cellStyle name="Normal 2 8 152 2" xfId="2553"/>
    <cellStyle name="Normal 2 8 152 3" xfId="132"/>
    <cellStyle name="Normal 2 8 153" xfId="4975"/>
    <cellStyle name="Normal 2 8 153 2" xfId="2536"/>
    <cellStyle name="Normal 2 8 153 3" xfId="115"/>
    <cellStyle name="Normal 2 8 154" xfId="4962"/>
    <cellStyle name="Normal 2 8 154 2" xfId="2523"/>
    <cellStyle name="Normal 2 8 154 3" xfId="102"/>
    <cellStyle name="Normal 2 8 155" xfId="4947"/>
    <cellStyle name="Normal 2 8 155 2" xfId="2508"/>
    <cellStyle name="Normal 2 8 155 3" xfId="87"/>
    <cellStyle name="Normal 2 8 156" xfId="4932"/>
    <cellStyle name="Normal 2 8 156 2" xfId="2493"/>
    <cellStyle name="Normal 2 8 156 3" xfId="72"/>
    <cellStyle name="Normal 2 8 157" xfId="4917"/>
    <cellStyle name="Normal 2 8 157 2" xfId="2478"/>
    <cellStyle name="Normal 2 8 157 3" xfId="57"/>
    <cellStyle name="Normal 2 8 158" xfId="4902"/>
    <cellStyle name="Normal 2 8 158 2" xfId="2463"/>
    <cellStyle name="Normal 2 8 158 3" xfId="42"/>
    <cellStyle name="Normal 2 8 159" xfId="4887"/>
    <cellStyle name="Normal 2 8 159 2" xfId="2448"/>
    <cellStyle name="Normal 2 8 159 3" xfId="27"/>
    <cellStyle name="Normal 2 8 16" xfId="7065"/>
    <cellStyle name="Normal 2 8 16 2" xfId="4623"/>
    <cellStyle name="Normal 2 8 16 3" xfId="2199"/>
    <cellStyle name="Normal 2 8 160" xfId="4872"/>
    <cellStyle name="Normal 2 8 160 2" xfId="2433"/>
    <cellStyle name="Normal 2 8 160 3" xfId="12"/>
    <cellStyle name="Normal 2 8 161" xfId="4851"/>
    <cellStyle name="Normal 2 8 162" xfId="4863"/>
    <cellStyle name="Normal 2 8 17" xfId="7050"/>
    <cellStyle name="Normal 2 8 17 2" xfId="4608"/>
    <cellStyle name="Normal 2 8 17 3" xfId="2184"/>
    <cellStyle name="Normal 2 8 18" xfId="7035"/>
    <cellStyle name="Normal 2 8 18 2" xfId="4593"/>
    <cellStyle name="Normal 2 8 18 3" xfId="2169"/>
    <cellStyle name="Normal 2 8 19" xfId="7020"/>
    <cellStyle name="Normal 2 8 19 2" xfId="4578"/>
    <cellStyle name="Normal 2 8 19 3" xfId="2154"/>
    <cellStyle name="Normal 2 8 2" xfId="7280"/>
    <cellStyle name="Normal 2 8 2 2" xfId="4836"/>
    <cellStyle name="Normal 2 8 2 3" xfId="2412"/>
    <cellStyle name="Normal 2 8 20" xfId="7001"/>
    <cellStyle name="Normal 2 8 20 2" xfId="4559"/>
    <cellStyle name="Normal 2 8 20 3" xfId="2135"/>
    <cellStyle name="Normal 2 8 21" xfId="6987"/>
    <cellStyle name="Normal 2 8 21 2" xfId="4545"/>
    <cellStyle name="Normal 2 8 21 3" xfId="2121"/>
    <cellStyle name="Normal 2 8 22" xfId="6969"/>
    <cellStyle name="Normal 2 8 22 2" xfId="4527"/>
    <cellStyle name="Normal 2 8 22 3" xfId="2103"/>
    <cellStyle name="Normal 2 8 23" xfId="6956"/>
    <cellStyle name="Normal 2 8 23 2" xfId="4514"/>
    <cellStyle name="Normal 2 8 23 3" xfId="2090"/>
    <cellStyle name="Normal 2 8 24" xfId="6941"/>
    <cellStyle name="Normal 2 8 24 2" xfId="4499"/>
    <cellStyle name="Normal 2 8 24 3" xfId="2075"/>
    <cellStyle name="Normal 2 8 25" xfId="6920"/>
    <cellStyle name="Normal 2 8 25 2" xfId="4479"/>
    <cellStyle name="Normal 2 8 25 3" xfId="2055"/>
    <cellStyle name="Normal 2 8 26" xfId="6905"/>
    <cellStyle name="Normal 2 8 26 2" xfId="4464"/>
    <cellStyle name="Normal 2 8 26 3" xfId="2040"/>
    <cellStyle name="Normal 2 8 27" xfId="6890"/>
    <cellStyle name="Normal 2 8 27 2" xfId="4449"/>
    <cellStyle name="Normal 2 8 27 3" xfId="2025"/>
    <cellStyle name="Normal 2 8 28" xfId="6875"/>
    <cellStyle name="Normal 2 8 28 2" xfId="4434"/>
    <cellStyle name="Normal 2 8 28 3" xfId="2010"/>
    <cellStyle name="Normal 2 8 29" xfId="6860"/>
    <cellStyle name="Normal 2 8 29 2" xfId="4419"/>
    <cellStyle name="Normal 2 8 29 3" xfId="1995"/>
    <cellStyle name="Normal 2 8 3" xfId="7265"/>
    <cellStyle name="Normal 2 8 3 2" xfId="4821"/>
    <cellStyle name="Normal 2 8 3 3" xfId="2397"/>
    <cellStyle name="Normal 2 8 30" xfId="6846"/>
    <cellStyle name="Normal 2 8 30 2" xfId="4405"/>
    <cellStyle name="Normal 2 8 30 3" xfId="1981"/>
    <cellStyle name="Normal 2 8 31" xfId="6832"/>
    <cellStyle name="Normal 2 8 31 2" xfId="4391"/>
    <cellStyle name="Normal 2 8 31 3" xfId="1967"/>
    <cellStyle name="Normal 2 8 32" xfId="6818"/>
    <cellStyle name="Normal 2 8 32 2" xfId="4378"/>
    <cellStyle name="Normal 2 8 32 3" xfId="1954"/>
    <cellStyle name="Normal 2 8 33" xfId="6794"/>
    <cellStyle name="Normal 2 8 33 2" xfId="4355"/>
    <cellStyle name="Normal 2 8 33 3" xfId="1932"/>
    <cellStyle name="Normal 2 8 34" xfId="6780"/>
    <cellStyle name="Normal 2 8 34 2" xfId="4341"/>
    <cellStyle name="Normal 2 8 34 3" xfId="1918"/>
    <cellStyle name="Normal 2 8 35" xfId="6765"/>
    <cellStyle name="Normal 2 8 35 2" xfId="4326"/>
    <cellStyle name="Normal 2 8 35 3" xfId="1903"/>
    <cellStyle name="Normal 2 8 36" xfId="6752"/>
    <cellStyle name="Normal 2 8 36 2" xfId="4313"/>
    <cellStyle name="Normal 2 8 36 3" xfId="1890"/>
    <cellStyle name="Normal 2 8 37" xfId="6729"/>
    <cellStyle name="Normal 2 8 37 2" xfId="4290"/>
    <cellStyle name="Normal 2 8 37 3" xfId="1867"/>
    <cellStyle name="Normal 2 8 38" xfId="6715"/>
    <cellStyle name="Normal 2 8 38 2" xfId="4276"/>
    <cellStyle name="Normal 2 8 38 3" xfId="1853"/>
    <cellStyle name="Normal 2 8 39" xfId="6701"/>
    <cellStyle name="Normal 2 8 39 2" xfId="4262"/>
    <cellStyle name="Normal 2 8 39 3" xfId="1839"/>
    <cellStyle name="Normal 2 8 4" xfId="7249"/>
    <cellStyle name="Normal 2 8 4 2" xfId="4805"/>
    <cellStyle name="Normal 2 8 4 3" xfId="2381"/>
    <cellStyle name="Normal 2 8 40" xfId="6688"/>
    <cellStyle name="Normal 2 8 40 2" xfId="4249"/>
    <cellStyle name="Normal 2 8 40 3" xfId="1826"/>
    <cellStyle name="Normal 2 8 41" xfId="6671"/>
    <cellStyle name="Normal 2 8 41 2" xfId="4232"/>
    <cellStyle name="Normal 2 8 41 3" xfId="1809"/>
    <cellStyle name="Normal 2 8 42" xfId="6656"/>
    <cellStyle name="Normal 2 8 42 2" xfId="4217"/>
    <cellStyle name="Normal 2 8 42 3" xfId="1794"/>
    <cellStyle name="Normal 2 8 43" xfId="6641"/>
    <cellStyle name="Normal 2 8 43 2" xfId="4202"/>
    <cellStyle name="Normal 2 8 43 3" xfId="1779"/>
    <cellStyle name="Normal 2 8 44" xfId="6626"/>
    <cellStyle name="Normal 2 8 44 2" xfId="4187"/>
    <cellStyle name="Normal 2 8 44 3" xfId="1764"/>
    <cellStyle name="Normal 2 8 45" xfId="6611"/>
    <cellStyle name="Normal 2 8 45 2" xfId="4172"/>
    <cellStyle name="Normal 2 8 45 3" xfId="1749"/>
    <cellStyle name="Normal 2 8 46" xfId="6596"/>
    <cellStyle name="Normal 2 8 46 2" xfId="4157"/>
    <cellStyle name="Normal 2 8 46 3" xfId="1734"/>
    <cellStyle name="Normal 2 8 47" xfId="6581"/>
    <cellStyle name="Normal 2 8 47 2" xfId="4142"/>
    <cellStyle name="Normal 2 8 47 3" xfId="1719"/>
    <cellStyle name="Normal 2 8 48" xfId="6566"/>
    <cellStyle name="Normal 2 8 48 2" xfId="4127"/>
    <cellStyle name="Normal 2 8 48 3" xfId="1704"/>
    <cellStyle name="Normal 2 8 49" xfId="6551"/>
    <cellStyle name="Normal 2 8 49 2" xfId="4112"/>
    <cellStyle name="Normal 2 8 49 3" xfId="1689"/>
    <cellStyle name="Normal 2 8 5" xfId="7234"/>
    <cellStyle name="Normal 2 8 5 2" xfId="4790"/>
    <cellStyle name="Normal 2 8 5 3" xfId="2366"/>
    <cellStyle name="Normal 2 8 50" xfId="6536"/>
    <cellStyle name="Normal 2 8 50 2" xfId="4097"/>
    <cellStyle name="Normal 2 8 50 3" xfId="1674"/>
    <cellStyle name="Normal 2 8 51" xfId="6521"/>
    <cellStyle name="Normal 2 8 51 2" xfId="4082"/>
    <cellStyle name="Normal 2 8 51 3" xfId="1659"/>
    <cellStyle name="Normal 2 8 52" xfId="6504"/>
    <cellStyle name="Normal 2 8 52 2" xfId="4064"/>
    <cellStyle name="Normal 2 8 52 3" xfId="1642"/>
    <cellStyle name="Normal 2 8 53" xfId="6491"/>
    <cellStyle name="Normal 2 8 53 2" xfId="4051"/>
    <cellStyle name="Normal 2 8 53 3" xfId="1629"/>
    <cellStyle name="Normal 2 8 54" xfId="6470"/>
    <cellStyle name="Normal 2 8 54 2" xfId="4030"/>
    <cellStyle name="Normal 2 8 54 3" xfId="1608"/>
    <cellStyle name="Normal 2 8 55" xfId="6455"/>
    <cellStyle name="Normal 2 8 55 2" xfId="4015"/>
    <cellStyle name="Normal 2 8 55 3" xfId="1593"/>
    <cellStyle name="Normal 2 8 56" xfId="6440"/>
    <cellStyle name="Normal 2 8 56 2" xfId="4000"/>
    <cellStyle name="Normal 2 8 56 3" xfId="1578"/>
    <cellStyle name="Normal 2 8 57" xfId="6425"/>
    <cellStyle name="Normal 2 8 57 2" xfId="3985"/>
    <cellStyle name="Normal 2 8 57 3" xfId="1563"/>
    <cellStyle name="Normal 2 8 58" xfId="6411"/>
    <cellStyle name="Normal 2 8 58 2" xfId="3971"/>
    <cellStyle name="Normal 2 8 58 3" xfId="1549"/>
    <cellStyle name="Normal 2 8 59" xfId="6398"/>
    <cellStyle name="Normal 2 8 59 2" xfId="3958"/>
    <cellStyle name="Normal 2 8 59 3" xfId="1536"/>
    <cellStyle name="Normal 2 8 6" xfId="7219"/>
    <cellStyle name="Normal 2 8 6 2" xfId="4775"/>
    <cellStyle name="Normal 2 8 6 3" xfId="2351"/>
    <cellStyle name="Normal 2 8 60" xfId="6381"/>
    <cellStyle name="Normal 2 8 60 2" xfId="3941"/>
    <cellStyle name="Normal 2 8 60 3" xfId="1519"/>
    <cellStyle name="Normal 2 8 61" xfId="6366"/>
    <cellStyle name="Normal 2 8 61 2" xfId="3926"/>
    <cellStyle name="Normal 2 8 61 3" xfId="1504"/>
    <cellStyle name="Normal 2 8 62" xfId="6351"/>
    <cellStyle name="Normal 2 8 62 2" xfId="3911"/>
    <cellStyle name="Normal 2 8 62 3" xfId="1489"/>
    <cellStyle name="Normal 2 8 63" xfId="6336"/>
    <cellStyle name="Normal 2 8 63 2" xfId="3896"/>
    <cellStyle name="Normal 2 8 63 3" xfId="1474"/>
    <cellStyle name="Normal 2 8 64" xfId="6321"/>
    <cellStyle name="Normal 2 8 64 2" xfId="3881"/>
    <cellStyle name="Normal 2 8 64 3" xfId="1459"/>
    <cellStyle name="Normal 2 8 65" xfId="6306"/>
    <cellStyle name="Normal 2 8 65 2" xfId="3866"/>
    <cellStyle name="Normal 2 8 65 3" xfId="1444"/>
    <cellStyle name="Normal 2 8 66" xfId="6291"/>
    <cellStyle name="Normal 2 8 66 2" xfId="3851"/>
    <cellStyle name="Normal 2 8 66 3" xfId="1429"/>
    <cellStyle name="Normal 2 8 67" xfId="6276"/>
    <cellStyle name="Normal 2 8 67 2" xfId="3836"/>
    <cellStyle name="Normal 2 8 67 3" xfId="1414"/>
    <cellStyle name="Normal 2 8 68" xfId="6262"/>
    <cellStyle name="Normal 2 8 68 2" xfId="3822"/>
    <cellStyle name="Normal 2 8 68 3" xfId="1400"/>
    <cellStyle name="Normal 2 8 69" xfId="6249"/>
    <cellStyle name="Normal 2 8 69 2" xfId="3809"/>
    <cellStyle name="Normal 2 8 69 3" xfId="1387"/>
    <cellStyle name="Normal 2 8 7" xfId="7200"/>
    <cellStyle name="Normal 2 8 7 2" xfId="4756"/>
    <cellStyle name="Normal 2 8 7 3" xfId="2332"/>
    <cellStyle name="Normal 2 8 70" xfId="6236"/>
    <cellStyle name="Normal 2 8 70 2" xfId="3796"/>
    <cellStyle name="Normal 2 8 70 3" xfId="1374"/>
    <cellStyle name="Normal 2 8 71" xfId="6216"/>
    <cellStyle name="Normal 2 8 71 2" xfId="3776"/>
    <cellStyle name="Normal 2 8 71 3" xfId="1354"/>
    <cellStyle name="Normal 2 8 72" xfId="6199"/>
    <cellStyle name="Normal 2 8 72 2" xfId="3759"/>
    <cellStyle name="Normal 2 8 72 3" xfId="1337"/>
    <cellStyle name="Normal 2 8 73" xfId="6185"/>
    <cellStyle name="Normal 2 8 73 2" xfId="3745"/>
    <cellStyle name="Normal 2 8 73 3" xfId="1323"/>
    <cellStyle name="Normal 2 8 74" xfId="6171"/>
    <cellStyle name="Normal 2 8 74 2" xfId="3731"/>
    <cellStyle name="Normal 2 8 74 3" xfId="1309"/>
    <cellStyle name="Normal 2 8 75" xfId="6156"/>
    <cellStyle name="Normal 2 8 75 2" xfId="3716"/>
    <cellStyle name="Normal 2 8 75 3" xfId="1294"/>
    <cellStyle name="Normal 2 8 76" xfId="6143"/>
    <cellStyle name="Normal 2 8 76 2" xfId="3703"/>
    <cellStyle name="Normal 2 8 76 3" xfId="1281"/>
    <cellStyle name="Normal 2 8 77" xfId="6130"/>
    <cellStyle name="Normal 2 8 77 2" xfId="3690"/>
    <cellStyle name="Normal 2 8 77 3" xfId="1268"/>
    <cellStyle name="Normal 2 8 78" xfId="6115"/>
    <cellStyle name="Normal 2 8 78 2" xfId="3675"/>
    <cellStyle name="Normal 2 8 78 3" xfId="1253"/>
    <cellStyle name="Normal 2 8 79" xfId="6095"/>
    <cellStyle name="Normal 2 8 79 2" xfId="3655"/>
    <cellStyle name="Normal 2 8 79 3" xfId="1233"/>
    <cellStyle name="Normal 2 8 8" xfId="7186"/>
    <cellStyle name="Normal 2 8 8 2" xfId="4742"/>
    <cellStyle name="Normal 2 8 8 3" xfId="2318"/>
    <cellStyle name="Normal 2 8 80" xfId="6080"/>
    <cellStyle name="Normal 2 8 80 2" xfId="3640"/>
    <cellStyle name="Normal 2 8 80 3" xfId="1218"/>
    <cellStyle name="Normal 2 8 81" xfId="6065"/>
    <cellStyle name="Normal 2 8 81 2" xfId="3625"/>
    <cellStyle name="Normal 2 8 81 3" xfId="1203"/>
    <cellStyle name="Normal 2 8 82" xfId="6050"/>
    <cellStyle name="Normal 2 8 82 2" xfId="3610"/>
    <cellStyle name="Normal 2 8 82 3" xfId="1188"/>
    <cellStyle name="Normal 2 8 83" xfId="6035"/>
    <cellStyle name="Normal 2 8 83 2" xfId="3595"/>
    <cellStyle name="Normal 2 8 83 3" xfId="1173"/>
    <cellStyle name="Normal 2 8 84" xfId="6020"/>
    <cellStyle name="Normal 2 8 84 2" xfId="3580"/>
    <cellStyle name="Normal 2 8 84 3" xfId="1158"/>
    <cellStyle name="Normal 2 8 85" xfId="6005"/>
    <cellStyle name="Normal 2 8 85 2" xfId="3565"/>
    <cellStyle name="Normal 2 8 85 3" xfId="1143"/>
    <cellStyle name="Normal 2 8 86" xfId="5991"/>
    <cellStyle name="Normal 2 8 86 2" xfId="3551"/>
    <cellStyle name="Normal 2 8 86 3" xfId="1129"/>
    <cellStyle name="Normal 2 8 87" xfId="5977"/>
    <cellStyle name="Normal 2 8 87 2" xfId="3537"/>
    <cellStyle name="Normal 2 8 87 3" xfId="1115"/>
    <cellStyle name="Normal 2 8 88" xfId="5964"/>
    <cellStyle name="Normal 2 8 88 2" xfId="3524"/>
    <cellStyle name="Normal 2 8 88 3" xfId="1102"/>
    <cellStyle name="Normal 2 8 89" xfId="5944"/>
    <cellStyle name="Normal 2 8 89 2" xfId="3504"/>
    <cellStyle name="Normal 2 8 89 3" xfId="1082"/>
    <cellStyle name="Normal 2 8 9" xfId="7173"/>
    <cellStyle name="Normal 2 8 9 2" xfId="4729"/>
    <cellStyle name="Normal 2 8 9 3" xfId="2305"/>
    <cellStyle name="Normal 2 8 90" xfId="5931"/>
    <cellStyle name="Normal 2 8 90 2" xfId="3491"/>
    <cellStyle name="Normal 2 8 90 3" xfId="1069"/>
    <cellStyle name="Normal 2 8 91" xfId="5909"/>
    <cellStyle name="Normal 2 8 91 2" xfId="3470"/>
    <cellStyle name="Normal 2 8 91 3" xfId="1049"/>
    <cellStyle name="Normal 2 8 92" xfId="5894"/>
    <cellStyle name="Normal 2 8 92 2" xfId="3455"/>
    <cellStyle name="Normal 2 8 92 3" xfId="1034"/>
    <cellStyle name="Normal 2 8 93" xfId="5880"/>
    <cellStyle name="Normal 2 8 93 2" xfId="3441"/>
    <cellStyle name="Normal 2 8 93 3" xfId="1020"/>
    <cellStyle name="Normal 2 8 94" xfId="5867"/>
    <cellStyle name="Normal 2 8 94 2" xfId="3428"/>
    <cellStyle name="Normal 2 8 94 3" xfId="1007"/>
    <cellStyle name="Normal 2 8 95" xfId="5854"/>
    <cellStyle name="Normal 2 8 95 2" xfId="3415"/>
    <cellStyle name="Normal 2 8 95 3" xfId="994"/>
    <cellStyle name="Normal 2 8 96" xfId="5834"/>
    <cellStyle name="Normal 2 8 96 2" xfId="3395"/>
    <cellStyle name="Normal 2 8 96 3" xfId="974"/>
    <cellStyle name="Normal 2 8 97" xfId="5819"/>
    <cellStyle name="Normal 2 8 97 2" xfId="3380"/>
    <cellStyle name="Normal 2 8 97 3" xfId="959"/>
    <cellStyle name="Normal 2 8 98" xfId="5804"/>
    <cellStyle name="Normal 2 8 98 2" xfId="3365"/>
    <cellStyle name="Normal 2 8 98 3" xfId="944"/>
    <cellStyle name="Normal 2 8 99" xfId="5789"/>
    <cellStyle name="Normal 2 8 99 2" xfId="3350"/>
    <cellStyle name="Normal 2 8 99 3" xfId="929"/>
    <cellStyle name="Normal 2 80" xfId="6573"/>
    <cellStyle name="Normal 2 80 2" xfId="4134"/>
    <cellStyle name="Normal 2 80 3" xfId="1711"/>
    <cellStyle name="Normal 2 81" xfId="6558"/>
    <cellStyle name="Normal 2 81 2" xfId="4119"/>
    <cellStyle name="Normal 2 81 3" xfId="1696"/>
    <cellStyle name="Normal 2 82" xfId="6543"/>
    <cellStyle name="Normal 2 82 2" xfId="4104"/>
    <cellStyle name="Normal 2 82 3" xfId="1681"/>
    <cellStyle name="Normal 2 83" xfId="6528"/>
    <cellStyle name="Normal 2 83 2" xfId="4089"/>
    <cellStyle name="Normal 2 83 3" xfId="1666"/>
    <cellStyle name="Normal 2 84" xfId="6511"/>
    <cellStyle name="Normal 2 84 2" xfId="4071"/>
    <cellStyle name="Normal 2 84 3" xfId="1649"/>
    <cellStyle name="Normal 2 85" xfId="6513"/>
    <cellStyle name="Normal 2 85 2" xfId="4073"/>
    <cellStyle name="Normal 2 85 3" xfId="1651"/>
    <cellStyle name="Normal 2 86" xfId="6479"/>
    <cellStyle name="Normal 2 86 2" xfId="4039"/>
    <cellStyle name="Normal 2 86 3" xfId="1617"/>
    <cellStyle name="Normal 2 87" xfId="6483"/>
    <cellStyle name="Normal 2 87 2" xfId="4043"/>
    <cellStyle name="Normal 2 87 3" xfId="1621"/>
    <cellStyle name="Normal 2 88" xfId="6474"/>
    <cellStyle name="Normal 2 88 2" xfId="4034"/>
    <cellStyle name="Normal 2 88 3" xfId="1612"/>
    <cellStyle name="Normal 2 89" xfId="6459"/>
    <cellStyle name="Normal 2 89 2" xfId="4019"/>
    <cellStyle name="Normal 2 89 3" xfId="1597"/>
    <cellStyle name="Normal 2 9" xfId="7294"/>
    <cellStyle name="Normal 2 9 10" xfId="7157"/>
    <cellStyle name="Normal 2 9 10 2" xfId="4713"/>
    <cellStyle name="Normal 2 9 10 3" xfId="2289"/>
    <cellStyle name="Normal 2 9 100" xfId="5773"/>
    <cellStyle name="Normal 2 9 100 2" xfId="3334"/>
    <cellStyle name="Normal 2 9 100 3" xfId="913"/>
    <cellStyle name="Normal 2 9 101" xfId="5758"/>
    <cellStyle name="Normal 2 9 101 2" xfId="3319"/>
    <cellStyle name="Normal 2 9 101 3" xfId="898"/>
    <cellStyle name="Normal 2 9 102" xfId="5744"/>
    <cellStyle name="Normal 2 9 102 2" xfId="3305"/>
    <cellStyle name="Normal 2 9 102 3" xfId="884"/>
    <cellStyle name="Normal 2 9 103" xfId="5731"/>
    <cellStyle name="Normal 2 9 103 2" xfId="3292"/>
    <cellStyle name="Normal 2 9 103 3" xfId="871"/>
    <cellStyle name="Normal 2 9 104" xfId="5718"/>
    <cellStyle name="Normal 2 9 104 2" xfId="3279"/>
    <cellStyle name="Normal 2 9 104 3" xfId="858"/>
    <cellStyle name="Normal 2 9 105" xfId="5698"/>
    <cellStyle name="Normal 2 9 105 2" xfId="3259"/>
    <cellStyle name="Normal 2 9 105 3" xfId="838"/>
    <cellStyle name="Normal 2 9 106" xfId="5684"/>
    <cellStyle name="Normal 2 9 106 2" xfId="3245"/>
    <cellStyle name="Normal 2 9 106 3" xfId="824"/>
    <cellStyle name="Normal 2 9 107" xfId="5667"/>
    <cellStyle name="Normal 2 9 107 2" xfId="3228"/>
    <cellStyle name="Normal 2 9 107 3" xfId="807"/>
    <cellStyle name="Normal 2 9 108" xfId="5653"/>
    <cellStyle name="Normal 2 9 108 2" xfId="3214"/>
    <cellStyle name="Normal 2 9 108 3" xfId="793"/>
    <cellStyle name="Normal 2 9 109" xfId="5638"/>
    <cellStyle name="Normal 2 9 109 2" xfId="3199"/>
    <cellStyle name="Normal 2 9 109 3" xfId="778"/>
    <cellStyle name="Normal 2 9 11" xfId="7137"/>
    <cellStyle name="Normal 2 9 11 2" xfId="4693"/>
    <cellStyle name="Normal 2 9 11 3" xfId="2269"/>
    <cellStyle name="Normal 2 9 110" xfId="5623"/>
    <cellStyle name="Normal 2 9 110 2" xfId="3184"/>
    <cellStyle name="Normal 2 9 110 3" xfId="763"/>
    <cellStyle name="Normal 2 9 111" xfId="5604"/>
    <cellStyle name="Normal 2 9 111 2" xfId="3165"/>
    <cellStyle name="Normal 2 9 111 3" xfId="744"/>
    <cellStyle name="Normal 2 9 112" xfId="5588"/>
    <cellStyle name="Normal 2 9 112 2" xfId="3149"/>
    <cellStyle name="Normal 2 9 112 3" xfId="728"/>
    <cellStyle name="Normal 2 9 113" xfId="5574"/>
    <cellStyle name="Normal 2 9 113 2" xfId="3135"/>
    <cellStyle name="Normal 2 9 113 3" xfId="714"/>
    <cellStyle name="Normal 2 9 114" xfId="5557"/>
    <cellStyle name="Normal 2 9 114 2" xfId="3118"/>
    <cellStyle name="Normal 2 9 114 3" xfId="697"/>
    <cellStyle name="Normal 2 9 115" xfId="5542"/>
    <cellStyle name="Normal 2 9 115 2" xfId="3103"/>
    <cellStyle name="Normal 2 9 115 3" xfId="682"/>
    <cellStyle name="Normal 2 9 116" xfId="5527"/>
    <cellStyle name="Normal 2 9 116 2" xfId="3088"/>
    <cellStyle name="Normal 2 9 116 3" xfId="667"/>
    <cellStyle name="Normal 2 9 117" xfId="5513"/>
    <cellStyle name="Normal 2 9 117 2" xfId="3074"/>
    <cellStyle name="Normal 2 9 117 3" xfId="653"/>
    <cellStyle name="Normal 2 9 118" xfId="5498"/>
    <cellStyle name="Normal 2 9 118 2" xfId="3059"/>
    <cellStyle name="Normal 2 9 118 3" xfId="638"/>
    <cellStyle name="Normal 2 9 119" xfId="5484"/>
    <cellStyle name="Normal 2 9 119 2" xfId="3045"/>
    <cellStyle name="Normal 2 9 119 3" xfId="624"/>
    <cellStyle name="Normal 2 9 12" xfId="7123"/>
    <cellStyle name="Normal 2 9 12 2" xfId="4679"/>
    <cellStyle name="Normal 2 9 12 3" xfId="2255"/>
    <cellStyle name="Normal 2 9 120" xfId="5468"/>
    <cellStyle name="Normal 2 9 120 2" xfId="3029"/>
    <cellStyle name="Normal 2 9 120 3" xfId="608"/>
    <cellStyle name="Normal 2 9 121" xfId="5455"/>
    <cellStyle name="Normal 2 9 121 2" xfId="3016"/>
    <cellStyle name="Normal 2 9 121 3" xfId="595"/>
    <cellStyle name="Normal 2 9 122" xfId="5442"/>
    <cellStyle name="Normal 2 9 122 2" xfId="3003"/>
    <cellStyle name="Normal 2 9 122 3" xfId="582"/>
    <cellStyle name="Normal 2 9 123" xfId="5424"/>
    <cellStyle name="Normal 2 9 123 2" xfId="2985"/>
    <cellStyle name="Normal 2 9 123 3" xfId="564"/>
    <cellStyle name="Normal 2 9 124" xfId="5407"/>
    <cellStyle name="Normal 2 9 124 2" xfId="2968"/>
    <cellStyle name="Normal 2 9 124 3" xfId="547"/>
    <cellStyle name="Normal 2 9 125" xfId="5393"/>
    <cellStyle name="Normal 2 9 125 2" xfId="2954"/>
    <cellStyle name="Normal 2 9 125 3" xfId="533"/>
    <cellStyle name="Normal 2 9 126" xfId="5380"/>
    <cellStyle name="Normal 2 9 126 2" xfId="2941"/>
    <cellStyle name="Normal 2 9 126 3" xfId="520"/>
    <cellStyle name="Normal 2 9 127" xfId="5367"/>
    <cellStyle name="Normal 2 9 127 2" xfId="2928"/>
    <cellStyle name="Normal 2 9 127 3" xfId="507"/>
    <cellStyle name="Normal 2 9 128" xfId="5346"/>
    <cellStyle name="Normal 2 9 128 2" xfId="2907"/>
    <cellStyle name="Normal 2 9 128 3" xfId="486"/>
    <cellStyle name="Normal 2 9 129" xfId="5331"/>
    <cellStyle name="Normal 2 9 129 2" xfId="2892"/>
    <cellStyle name="Normal 2 9 129 3" xfId="471"/>
    <cellStyle name="Normal 2 9 13" xfId="7109"/>
    <cellStyle name="Normal 2 9 13 2" xfId="4665"/>
    <cellStyle name="Normal 2 9 13 3" xfId="2241"/>
    <cellStyle name="Normal 2 9 130" xfId="5316"/>
    <cellStyle name="Normal 2 9 130 2" xfId="2877"/>
    <cellStyle name="Normal 2 9 130 3" xfId="456"/>
    <cellStyle name="Normal 2 9 131" xfId="5301"/>
    <cellStyle name="Normal 2 9 131 2" xfId="2862"/>
    <cellStyle name="Normal 2 9 131 3" xfId="441"/>
    <cellStyle name="Normal 2 9 132" xfId="5287"/>
    <cellStyle name="Normal 2 9 132 2" xfId="2848"/>
    <cellStyle name="Normal 2 9 132 3" xfId="427"/>
    <cellStyle name="Normal 2 9 133" xfId="5272"/>
    <cellStyle name="Normal 2 9 133 2" xfId="2833"/>
    <cellStyle name="Normal 2 9 133 3" xfId="412"/>
    <cellStyle name="Normal 2 9 134" xfId="5258"/>
    <cellStyle name="Normal 2 9 134 2" xfId="2819"/>
    <cellStyle name="Normal 2 9 134 3" xfId="398"/>
    <cellStyle name="Normal 2 9 135" xfId="5241"/>
    <cellStyle name="Normal 2 9 135 2" xfId="2802"/>
    <cellStyle name="Normal 2 9 135 3" xfId="381"/>
    <cellStyle name="Normal 2 9 136" xfId="5227"/>
    <cellStyle name="Normal 2 9 136 2" xfId="2788"/>
    <cellStyle name="Normal 2 9 136 3" xfId="367"/>
    <cellStyle name="Normal 2 9 137" xfId="5214"/>
    <cellStyle name="Normal 2 9 137 2" xfId="2775"/>
    <cellStyle name="Normal 2 9 137 3" xfId="354"/>
    <cellStyle name="Normal 2 9 138" xfId="5201"/>
    <cellStyle name="Normal 2 9 138 2" xfId="2762"/>
    <cellStyle name="Normal 2 9 138 3" xfId="341"/>
    <cellStyle name="Normal 2 9 139" xfId="5186"/>
    <cellStyle name="Normal 2 9 139 2" xfId="2747"/>
    <cellStyle name="Normal 2 9 139 3" xfId="326"/>
    <cellStyle name="Normal 2 9 14" xfId="7096"/>
    <cellStyle name="Normal 2 9 14 2" xfId="4652"/>
    <cellStyle name="Normal 2 9 14 3" xfId="2228"/>
    <cellStyle name="Normal 2 9 140" xfId="5171"/>
    <cellStyle name="Normal 2 9 140 2" xfId="2732"/>
    <cellStyle name="Normal 2 9 140 3" xfId="311"/>
    <cellStyle name="Normal 2 9 141" xfId="5156"/>
    <cellStyle name="Normal 2 9 141 2" xfId="2717"/>
    <cellStyle name="Normal 2 9 141 3" xfId="296"/>
    <cellStyle name="Normal 2 9 142" xfId="5141"/>
    <cellStyle name="Normal 2 9 142 2" xfId="2702"/>
    <cellStyle name="Normal 2 9 142 3" xfId="281"/>
    <cellStyle name="Normal 2 9 143" xfId="5122"/>
    <cellStyle name="Normal 2 9 143 2" xfId="2683"/>
    <cellStyle name="Normal 2 9 143 3" xfId="262"/>
    <cellStyle name="Normal 2 9 144" xfId="5109"/>
    <cellStyle name="Normal 2 9 144 2" xfId="2670"/>
    <cellStyle name="Normal 2 9 144 3" xfId="249"/>
    <cellStyle name="Normal 2 9 145" xfId="5096"/>
    <cellStyle name="Normal 2 9 145 2" xfId="2657"/>
    <cellStyle name="Normal 2 9 145 3" xfId="236"/>
    <cellStyle name="Normal 2 9 146" xfId="5076"/>
    <cellStyle name="Normal 2 9 146 2" xfId="2637"/>
    <cellStyle name="Normal 2 9 146 3" xfId="216"/>
    <cellStyle name="Normal 2 9 147" xfId="5061"/>
    <cellStyle name="Normal 2 9 147 2" xfId="2622"/>
    <cellStyle name="Normal 2 9 147 3" xfId="201"/>
    <cellStyle name="Normal 2 9 148" xfId="5047"/>
    <cellStyle name="Normal 2 9 148 2" xfId="2608"/>
    <cellStyle name="Normal 2 9 148 3" xfId="187"/>
    <cellStyle name="Normal 2 9 149" xfId="5034"/>
    <cellStyle name="Normal 2 9 149 2" xfId="2595"/>
    <cellStyle name="Normal 2 9 149 3" xfId="174"/>
    <cellStyle name="Normal 2 9 15" xfId="7081"/>
    <cellStyle name="Normal 2 9 15 2" xfId="4637"/>
    <cellStyle name="Normal 2 9 15 3" xfId="2213"/>
    <cellStyle name="Normal 2 9 150" xfId="5021"/>
    <cellStyle name="Normal 2 9 150 2" xfId="2582"/>
    <cellStyle name="Normal 2 9 150 3" xfId="161"/>
    <cellStyle name="Normal 2 9 151" xfId="5006"/>
    <cellStyle name="Normal 2 9 151 2" xfId="2567"/>
    <cellStyle name="Normal 2 9 151 3" xfId="146"/>
    <cellStyle name="Normal 2 9 152" xfId="4991"/>
    <cellStyle name="Normal 2 9 152 2" xfId="2552"/>
    <cellStyle name="Normal 2 9 152 3" xfId="131"/>
    <cellStyle name="Normal 2 9 153" xfId="4974"/>
    <cellStyle name="Normal 2 9 153 2" xfId="2535"/>
    <cellStyle name="Normal 2 9 153 3" xfId="114"/>
    <cellStyle name="Normal 2 9 154" xfId="4961"/>
    <cellStyle name="Normal 2 9 154 2" xfId="2522"/>
    <cellStyle name="Normal 2 9 154 3" xfId="101"/>
    <cellStyle name="Normal 2 9 155" xfId="4946"/>
    <cellStyle name="Normal 2 9 155 2" xfId="2507"/>
    <cellStyle name="Normal 2 9 155 3" xfId="86"/>
    <cellStyle name="Normal 2 9 156" xfId="4931"/>
    <cellStyle name="Normal 2 9 156 2" xfId="2492"/>
    <cellStyle name="Normal 2 9 156 3" xfId="71"/>
    <cellStyle name="Normal 2 9 157" xfId="4916"/>
    <cellStyle name="Normal 2 9 157 2" xfId="2477"/>
    <cellStyle name="Normal 2 9 157 3" xfId="56"/>
    <cellStyle name="Normal 2 9 158" xfId="4901"/>
    <cellStyle name="Normal 2 9 158 2" xfId="2462"/>
    <cellStyle name="Normal 2 9 158 3" xfId="41"/>
    <cellStyle name="Normal 2 9 159" xfId="4886"/>
    <cellStyle name="Normal 2 9 159 2" xfId="2447"/>
    <cellStyle name="Normal 2 9 159 3" xfId="26"/>
    <cellStyle name="Normal 2 9 16" xfId="7064"/>
    <cellStyle name="Normal 2 9 16 2" xfId="4622"/>
    <cellStyle name="Normal 2 9 16 3" xfId="2198"/>
    <cellStyle name="Normal 2 9 160" xfId="4871"/>
    <cellStyle name="Normal 2 9 160 2" xfId="2432"/>
    <cellStyle name="Normal 2 9 160 3" xfId="11"/>
    <cellStyle name="Normal 2 9 161" xfId="4850"/>
    <cellStyle name="Normal 2 9 162" xfId="4861"/>
    <cellStyle name="Normal 2 9 17" xfId="7049"/>
    <cellStyle name="Normal 2 9 17 2" xfId="4607"/>
    <cellStyle name="Normal 2 9 17 3" xfId="2183"/>
    <cellStyle name="Normal 2 9 18" xfId="7034"/>
    <cellStyle name="Normal 2 9 18 2" xfId="4592"/>
    <cellStyle name="Normal 2 9 18 3" xfId="2168"/>
    <cellStyle name="Normal 2 9 19" xfId="7019"/>
    <cellStyle name="Normal 2 9 19 2" xfId="4577"/>
    <cellStyle name="Normal 2 9 19 3" xfId="2153"/>
    <cellStyle name="Normal 2 9 2" xfId="7279"/>
    <cellStyle name="Normal 2 9 2 2" xfId="4835"/>
    <cellStyle name="Normal 2 9 2 3" xfId="2411"/>
    <cellStyle name="Normal 2 9 20" xfId="7000"/>
    <cellStyle name="Normal 2 9 20 2" xfId="4558"/>
    <cellStyle name="Normal 2 9 20 3" xfId="2134"/>
    <cellStyle name="Normal 2 9 21" xfId="6986"/>
    <cellStyle name="Normal 2 9 21 2" xfId="4544"/>
    <cellStyle name="Normal 2 9 21 3" xfId="2120"/>
    <cellStyle name="Normal 2 9 22" xfId="6968"/>
    <cellStyle name="Normal 2 9 22 2" xfId="4526"/>
    <cellStyle name="Normal 2 9 22 3" xfId="2102"/>
    <cellStyle name="Normal 2 9 23" xfId="6955"/>
    <cellStyle name="Normal 2 9 23 2" xfId="4513"/>
    <cellStyle name="Normal 2 9 23 3" xfId="2089"/>
    <cellStyle name="Normal 2 9 24" xfId="6940"/>
    <cellStyle name="Normal 2 9 24 2" xfId="4498"/>
    <cellStyle name="Normal 2 9 24 3" xfId="2074"/>
    <cellStyle name="Normal 2 9 25" xfId="6919"/>
    <cellStyle name="Normal 2 9 25 2" xfId="4478"/>
    <cellStyle name="Normal 2 9 25 3" xfId="2054"/>
    <cellStyle name="Normal 2 9 26" xfId="6904"/>
    <cellStyle name="Normal 2 9 26 2" xfId="4463"/>
    <cellStyle name="Normal 2 9 26 3" xfId="2039"/>
    <cellStyle name="Normal 2 9 27" xfId="6889"/>
    <cellStyle name="Normal 2 9 27 2" xfId="4448"/>
    <cellStyle name="Normal 2 9 27 3" xfId="2024"/>
    <cellStyle name="Normal 2 9 28" xfId="6874"/>
    <cellStyle name="Normal 2 9 28 2" xfId="4433"/>
    <cellStyle name="Normal 2 9 28 3" xfId="2009"/>
    <cellStyle name="Normal 2 9 29" xfId="6859"/>
    <cellStyle name="Normal 2 9 29 2" xfId="4418"/>
    <cellStyle name="Normal 2 9 29 3" xfId="1994"/>
    <cellStyle name="Normal 2 9 3" xfId="7264"/>
    <cellStyle name="Normal 2 9 3 2" xfId="4820"/>
    <cellStyle name="Normal 2 9 3 3" xfId="2396"/>
    <cellStyle name="Normal 2 9 30" xfId="6845"/>
    <cellStyle name="Normal 2 9 30 2" xfId="4404"/>
    <cellStyle name="Normal 2 9 30 3" xfId="1980"/>
    <cellStyle name="Normal 2 9 31" xfId="6831"/>
    <cellStyle name="Normal 2 9 31 2" xfId="4390"/>
    <cellStyle name="Normal 2 9 31 3" xfId="1966"/>
    <cellStyle name="Normal 2 9 32" xfId="6817"/>
    <cellStyle name="Normal 2 9 32 2" xfId="4377"/>
    <cellStyle name="Normal 2 9 32 3" xfId="1953"/>
    <cellStyle name="Normal 2 9 33" xfId="6793"/>
    <cellStyle name="Normal 2 9 33 2" xfId="4354"/>
    <cellStyle name="Normal 2 9 33 3" xfId="1931"/>
    <cellStyle name="Normal 2 9 34" xfId="6779"/>
    <cellStyle name="Normal 2 9 34 2" xfId="4340"/>
    <cellStyle name="Normal 2 9 34 3" xfId="1917"/>
    <cellStyle name="Normal 2 9 35" xfId="6764"/>
    <cellStyle name="Normal 2 9 35 2" xfId="4325"/>
    <cellStyle name="Normal 2 9 35 3" xfId="1902"/>
    <cellStyle name="Normal 2 9 36" xfId="6751"/>
    <cellStyle name="Normal 2 9 36 2" xfId="4312"/>
    <cellStyle name="Normal 2 9 36 3" xfId="1889"/>
    <cellStyle name="Normal 2 9 37" xfId="6728"/>
    <cellStyle name="Normal 2 9 37 2" xfId="4289"/>
    <cellStyle name="Normal 2 9 37 3" xfId="1866"/>
    <cellStyle name="Normal 2 9 38" xfId="6714"/>
    <cellStyle name="Normal 2 9 38 2" xfId="4275"/>
    <cellStyle name="Normal 2 9 38 3" xfId="1852"/>
    <cellStyle name="Normal 2 9 39" xfId="6700"/>
    <cellStyle name="Normal 2 9 39 2" xfId="4261"/>
    <cellStyle name="Normal 2 9 39 3" xfId="1838"/>
    <cellStyle name="Normal 2 9 4" xfId="7248"/>
    <cellStyle name="Normal 2 9 4 2" xfId="4804"/>
    <cellStyle name="Normal 2 9 4 3" xfId="2380"/>
    <cellStyle name="Normal 2 9 40" xfId="6687"/>
    <cellStyle name="Normal 2 9 40 2" xfId="4248"/>
    <cellStyle name="Normal 2 9 40 3" xfId="1825"/>
    <cellStyle name="Normal 2 9 41" xfId="6670"/>
    <cellStyle name="Normal 2 9 41 2" xfId="4231"/>
    <cellStyle name="Normal 2 9 41 3" xfId="1808"/>
    <cellStyle name="Normal 2 9 42" xfId="6655"/>
    <cellStyle name="Normal 2 9 42 2" xfId="4216"/>
    <cellStyle name="Normal 2 9 42 3" xfId="1793"/>
    <cellStyle name="Normal 2 9 43" xfId="6640"/>
    <cellStyle name="Normal 2 9 43 2" xfId="4201"/>
    <cellStyle name="Normal 2 9 43 3" xfId="1778"/>
    <cellStyle name="Normal 2 9 44" xfId="6625"/>
    <cellStyle name="Normal 2 9 44 2" xfId="4186"/>
    <cellStyle name="Normal 2 9 44 3" xfId="1763"/>
    <cellStyle name="Normal 2 9 45" xfId="6610"/>
    <cellStyle name="Normal 2 9 45 2" xfId="4171"/>
    <cellStyle name="Normal 2 9 45 3" xfId="1748"/>
    <cellStyle name="Normal 2 9 46" xfId="6595"/>
    <cellStyle name="Normal 2 9 46 2" xfId="4156"/>
    <cellStyle name="Normal 2 9 46 3" xfId="1733"/>
    <cellStyle name="Normal 2 9 47" xfId="6580"/>
    <cellStyle name="Normal 2 9 47 2" xfId="4141"/>
    <cellStyle name="Normal 2 9 47 3" xfId="1718"/>
    <cellStyle name="Normal 2 9 48" xfId="6565"/>
    <cellStyle name="Normal 2 9 48 2" xfId="4126"/>
    <cellStyle name="Normal 2 9 48 3" xfId="1703"/>
    <cellStyle name="Normal 2 9 49" xfId="6550"/>
    <cellStyle name="Normal 2 9 49 2" xfId="4111"/>
    <cellStyle name="Normal 2 9 49 3" xfId="1688"/>
    <cellStyle name="Normal 2 9 5" xfId="7233"/>
    <cellStyle name="Normal 2 9 5 2" xfId="4789"/>
    <cellStyle name="Normal 2 9 5 3" xfId="2365"/>
    <cellStyle name="Normal 2 9 50" xfId="6535"/>
    <cellStyle name="Normal 2 9 50 2" xfId="4096"/>
    <cellStyle name="Normal 2 9 50 3" xfId="1673"/>
    <cellStyle name="Normal 2 9 51" xfId="6520"/>
    <cellStyle name="Normal 2 9 51 2" xfId="4081"/>
    <cellStyle name="Normal 2 9 51 3" xfId="1658"/>
    <cellStyle name="Normal 2 9 52" xfId="6503"/>
    <cellStyle name="Normal 2 9 52 2" xfId="4063"/>
    <cellStyle name="Normal 2 9 52 3" xfId="1641"/>
    <cellStyle name="Normal 2 9 53" xfId="6490"/>
    <cellStyle name="Normal 2 9 53 2" xfId="4050"/>
    <cellStyle name="Normal 2 9 53 3" xfId="1628"/>
    <cellStyle name="Normal 2 9 54" xfId="6469"/>
    <cellStyle name="Normal 2 9 54 2" xfId="4029"/>
    <cellStyle name="Normal 2 9 54 3" xfId="1607"/>
    <cellStyle name="Normal 2 9 55" xfId="6454"/>
    <cellStyle name="Normal 2 9 55 2" xfId="4014"/>
    <cellStyle name="Normal 2 9 55 3" xfId="1592"/>
    <cellStyle name="Normal 2 9 56" xfId="6439"/>
    <cellStyle name="Normal 2 9 56 2" xfId="3999"/>
    <cellStyle name="Normal 2 9 56 3" xfId="1577"/>
    <cellStyle name="Normal 2 9 57" xfId="6424"/>
    <cellStyle name="Normal 2 9 57 2" xfId="3984"/>
    <cellStyle name="Normal 2 9 57 3" xfId="1562"/>
    <cellStyle name="Normal 2 9 58" xfId="6410"/>
    <cellStyle name="Normal 2 9 58 2" xfId="3970"/>
    <cellStyle name="Normal 2 9 58 3" xfId="1548"/>
    <cellStyle name="Normal 2 9 59" xfId="6397"/>
    <cellStyle name="Normal 2 9 59 2" xfId="3957"/>
    <cellStyle name="Normal 2 9 59 3" xfId="1535"/>
    <cellStyle name="Normal 2 9 6" xfId="7218"/>
    <cellStyle name="Normal 2 9 6 2" xfId="4774"/>
    <cellStyle name="Normal 2 9 6 3" xfId="2350"/>
    <cellStyle name="Normal 2 9 60" xfId="6380"/>
    <cellStyle name="Normal 2 9 60 2" xfId="3940"/>
    <cellStyle name="Normal 2 9 60 3" xfId="1518"/>
    <cellStyle name="Normal 2 9 61" xfId="6365"/>
    <cellStyle name="Normal 2 9 61 2" xfId="3925"/>
    <cellStyle name="Normal 2 9 61 3" xfId="1503"/>
    <cellStyle name="Normal 2 9 62" xfId="6350"/>
    <cellStyle name="Normal 2 9 62 2" xfId="3910"/>
    <cellStyle name="Normal 2 9 62 3" xfId="1488"/>
    <cellStyle name="Normal 2 9 63" xfId="6335"/>
    <cellStyle name="Normal 2 9 63 2" xfId="3895"/>
    <cellStyle name="Normal 2 9 63 3" xfId="1473"/>
    <cellStyle name="Normal 2 9 64" xfId="6320"/>
    <cellStyle name="Normal 2 9 64 2" xfId="3880"/>
    <cellStyle name="Normal 2 9 64 3" xfId="1458"/>
    <cellStyle name="Normal 2 9 65" xfId="6305"/>
    <cellStyle name="Normal 2 9 65 2" xfId="3865"/>
    <cellStyle name="Normal 2 9 65 3" xfId="1443"/>
    <cellStyle name="Normal 2 9 66" xfId="6290"/>
    <cellStyle name="Normal 2 9 66 2" xfId="3850"/>
    <cellStyle name="Normal 2 9 66 3" xfId="1428"/>
    <cellStyle name="Normal 2 9 67" xfId="6275"/>
    <cellStyle name="Normal 2 9 67 2" xfId="3835"/>
    <cellStyle name="Normal 2 9 67 3" xfId="1413"/>
    <cellStyle name="Normal 2 9 68" xfId="6261"/>
    <cellStyle name="Normal 2 9 68 2" xfId="3821"/>
    <cellStyle name="Normal 2 9 68 3" xfId="1399"/>
    <cellStyle name="Normal 2 9 69" xfId="6248"/>
    <cellStyle name="Normal 2 9 69 2" xfId="3808"/>
    <cellStyle name="Normal 2 9 69 3" xfId="1386"/>
    <cellStyle name="Normal 2 9 7" xfId="7199"/>
    <cellStyle name="Normal 2 9 7 2" xfId="4755"/>
    <cellStyle name="Normal 2 9 7 3" xfId="2331"/>
    <cellStyle name="Normal 2 9 70" xfId="6235"/>
    <cellStyle name="Normal 2 9 70 2" xfId="3795"/>
    <cellStyle name="Normal 2 9 70 3" xfId="1373"/>
    <cellStyle name="Normal 2 9 71" xfId="6215"/>
    <cellStyle name="Normal 2 9 71 2" xfId="3775"/>
    <cellStyle name="Normal 2 9 71 3" xfId="1353"/>
    <cellStyle name="Normal 2 9 72" xfId="6198"/>
    <cellStyle name="Normal 2 9 72 2" xfId="3758"/>
    <cellStyle name="Normal 2 9 72 3" xfId="1336"/>
    <cellStyle name="Normal 2 9 73" xfId="6184"/>
    <cellStyle name="Normal 2 9 73 2" xfId="3744"/>
    <cellStyle name="Normal 2 9 73 3" xfId="1322"/>
    <cellStyle name="Normal 2 9 74" xfId="6170"/>
    <cellStyle name="Normal 2 9 74 2" xfId="3730"/>
    <cellStyle name="Normal 2 9 74 3" xfId="1308"/>
    <cellStyle name="Normal 2 9 75" xfId="6155"/>
    <cellStyle name="Normal 2 9 75 2" xfId="3715"/>
    <cellStyle name="Normal 2 9 75 3" xfId="1293"/>
    <cellStyle name="Normal 2 9 76" xfId="6142"/>
    <cellStyle name="Normal 2 9 76 2" xfId="3702"/>
    <cellStyle name="Normal 2 9 76 3" xfId="1280"/>
    <cellStyle name="Normal 2 9 77" xfId="6129"/>
    <cellStyle name="Normal 2 9 77 2" xfId="3689"/>
    <cellStyle name="Normal 2 9 77 3" xfId="1267"/>
    <cellStyle name="Normal 2 9 78" xfId="6114"/>
    <cellStyle name="Normal 2 9 78 2" xfId="3674"/>
    <cellStyle name="Normal 2 9 78 3" xfId="1252"/>
    <cellStyle name="Normal 2 9 79" xfId="6094"/>
    <cellStyle name="Normal 2 9 79 2" xfId="3654"/>
    <cellStyle name="Normal 2 9 79 3" xfId="1232"/>
    <cellStyle name="Normal 2 9 8" xfId="7185"/>
    <cellStyle name="Normal 2 9 8 2" xfId="4741"/>
    <cellStyle name="Normal 2 9 8 3" xfId="2317"/>
    <cellStyle name="Normal 2 9 80" xfId="6079"/>
    <cellStyle name="Normal 2 9 80 2" xfId="3639"/>
    <cellStyle name="Normal 2 9 80 3" xfId="1217"/>
    <cellStyle name="Normal 2 9 81" xfId="6064"/>
    <cellStyle name="Normal 2 9 81 2" xfId="3624"/>
    <cellStyle name="Normal 2 9 81 3" xfId="1202"/>
    <cellStyle name="Normal 2 9 82" xfId="6049"/>
    <cellStyle name="Normal 2 9 82 2" xfId="3609"/>
    <cellStyle name="Normal 2 9 82 3" xfId="1187"/>
    <cellStyle name="Normal 2 9 83" xfId="6034"/>
    <cellStyle name="Normal 2 9 83 2" xfId="3594"/>
    <cellStyle name="Normal 2 9 83 3" xfId="1172"/>
    <cellStyle name="Normal 2 9 84" xfId="6019"/>
    <cellStyle name="Normal 2 9 84 2" xfId="3579"/>
    <cellStyle name="Normal 2 9 84 3" xfId="1157"/>
    <cellStyle name="Normal 2 9 85" xfId="6004"/>
    <cellStyle name="Normal 2 9 85 2" xfId="3564"/>
    <cellStyle name="Normal 2 9 85 3" xfId="1142"/>
    <cellStyle name="Normal 2 9 86" xfId="5990"/>
    <cellStyle name="Normal 2 9 86 2" xfId="3550"/>
    <cellStyle name="Normal 2 9 86 3" xfId="1128"/>
    <cellStyle name="Normal 2 9 87" xfId="5976"/>
    <cellStyle name="Normal 2 9 87 2" xfId="3536"/>
    <cellStyle name="Normal 2 9 87 3" xfId="1114"/>
    <cellStyle name="Normal 2 9 88" xfId="5963"/>
    <cellStyle name="Normal 2 9 88 2" xfId="3523"/>
    <cellStyle name="Normal 2 9 88 3" xfId="1101"/>
    <cellStyle name="Normal 2 9 89" xfId="5943"/>
    <cellStyle name="Normal 2 9 89 2" xfId="3503"/>
    <cellStyle name="Normal 2 9 89 3" xfId="1081"/>
    <cellStyle name="Normal 2 9 9" xfId="7172"/>
    <cellStyle name="Normal 2 9 9 2" xfId="4728"/>
    <cellStyle name="Normal 2 9 9 3" xfId="2304"/>
    <cellStyle name="Normal 2 9 90" xfId="5930"/>
    <cellStyle name="Normal 2 9 90 2" xfId="3490"/>
    <cellStyle name="Normal 2 9 90 3" xfId="1068"/>
    <cellStyle name="Normal 2 9 91" xfId="5908"/>
    <cellStyle name="Normal 2 9 91 2" xfId="3469"/>
    <cellStyle name="Normal 2 9 91 3" xfId="1048"/>
    <cellStyle name="Normal 2 9 92" xfId="5893"/>
    <cellStyle name="Normal 2 9 92 2" xfId="3454"/>
    <cellStyle name="Normal 2 9 92 3" xfId="1033"/>
    <cellStyle name="Normal 2 9 93" xfId="5879"/>
    <cellStyle name="Normal 2 9 93 2" xfId="3440"/>
    <cellStyle name="Normal 2 9 93 3" xfId="1019"/>
    <cellStyle name="Normal 2 9 94" xfId="5866"/>
    <cellStyle name="Normal 2 9 94 2" xfId="3427"/>
    <cellStyle name="Normal 2 9 94 3" xfId="1006"/>
    <cellStyle name="Normal 2 9 95" xfId="5853"/>
    <cellStyle name="Normal 2 9 95 2" xfId="3414"/>
    <cellStyle name="Normal 2 9 95 3" xfId="993"/>
    <cellStyle name="Normal 2 9 96" xfId="5833"/>
    <cellStyle name="Normal 2 9 96 2" xfId="3394"/>
    <cellStyle name="Normal 2 9 96 3" xfId="973"/>
    <cellStyle name="Normal 2 9 97" xfId="5818"/>
    <cellStyle name="Normal 2 9 97 2" xfId="3379"/>
    <cellStyle name="Normal 2 9 97 3" xfId="958"/>
    <cellStyle name="Normal 2 9 98" xfId="5803"/>
    <cellStyle name="Normal 2 9 98 2" xfId="3364"/>
    <cellStyle name="Normal 2 9 98 3" xfId="943"/>
    <cellStyle name="Normal 2 9 99" xfId="5788"/>
    <cellStyle name="Normal 2 9 99 2" xfId="3349"/>
    <cellStyle name="Normal 2 9 99 3" xfId="928"/>
    <cellStyle name="Normal 2 90" xfId="6444"/>
    <cellStyle name="Normal 2 90 2" xfId="4004"/>
    <cellStyle name="Normal 2 90 3" xfId="1582"/>
    <cellStyle name="Normal 2 91" xfId="6429"/>
    <cellStyle name="Normal 2 91 2" xfId="3989"/>
    <cellStyle name="Normal 2 91 3" xfId="1567"/>
    <cellStyle name="Normal 2 92" xfId="6390"/>
    <cellStyle name="Normal 2 92 2" xfId="3950"/>
    <cellStyle name="Normal 2 92 3" xfId="1528"/>
    <cellStyle name="Normal 2 93" xfId="6481"/>
    <cellStyle name="Normal 2 93 2" xfId="4041"/>
    <cellStyle name="Normal 2 93 3" xfId="1619"/>
    <cellStyle name="Normal 2 94" xfId="6385"/>
    <cellStyle name="Normal 2 94 2" xfId="3945"/>
    <cellStyle name="Normal 2 94 3" xfId="1523"/>
    <cellStyle name="Normal 2 95" xfId="6370"/>
    <cellStyle name="Normal 2 95 2" xfId="3930"/>
    <cellStyle name="Normal 2 95 3" xfId="1508"/>
    <cellStyle name="Normal 2 96" xfId="6355"/>
    <cellStyle name="Normal 2 96 2" xfId="3915"/>
    <cellStyle name="Normal 2 96 3" xfId="1493"/>
    <cellStyle name="Normal 2 97" xfId="6340"/>
    <cellStyle name="Normal 2 97 2" xfId="3900"/>
    <cellStyle name="Normal 2 97 3" xfId="1478"/>
    <cellStyle name="Normal 2 98" xfId="6325"/>
    <cellStyle name="Normal 2 98 2" xfId="3885"/>
    <cellStyle name="Normal 2 98 3" xfId="1463"/>
    <cellStyle name="Normal 2 99" xfId="6310"/>
    <cellStyle name="Normal 2 99 2" xfId="3870"/>
    <cellStyle name="Normal 2 99 3" xfId="1448"/>
    <cellStyle name="Normal 3" xfId="7069"/>
    <cellStyle name="Normal 4" xfId="6822"/>
    <cellStyle name="Normal 5" xfId="6809"/>
    <cellStyle name="Normal 6" xfId="5920"/>
    <cellStyle name="Normal 7" xfId="4"/>
    <cellStyle name="Normal 8" xfId="2"/>
    <cellStyle name="Style 1" xfId="7300"/>
    <cellStyle name="Style 2" xfId="7299"/>
    <cellStyle name="YELLOW" xfId="7304"/>
    <cellStyle name="YELLOW 2" xfId="7074"/>
    <cellStyle name="YELLOW 3" xfId="6933"/>
    <cellStyle name="YELLOW 4" xfId="6807"/>
    <cellStyle name="YELLOW 5" xfId="592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 patternType="solid">
          <bgColor theme="9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342900</xdr:colOff>
      <xdr:row>0</xdr:row>
      <xdr:rowOff>38100</xdr:rowOff>
    </xdr:from>
    <xdr:to>
      <xdr:col>8</xdr:col>
      <xdr:colOff>152400</xdr:colOff>
      <xdr:row>3</xdr:row>
      <xdr:rowOff>38100</xdr:rowOff>
    </xdr:to>
    <xdr:pic>
      <xdr:nvPicPr>
        <xdr:cNvPr id="13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0"/>
          <a:ext cx="65436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21</xdr:col>
      <xdr:colOff>317591</xdr:colOff>
      <xdr:row>0</xdr:row>
      <xdr:rowOff>38100</xdr:rowOff>
    </xdr:from>
    <xdr:to>
      <xdr:col>29</xdr:col>
      <xdr:colOff>123689</xdr:colOff>
      <xdr:row>3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4372" y="38100"/>
          <a:ext cx="6545036" cy="892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29</xdr:col>
      <xdr:colOff>300702</xdr:colOff>
      <xdr:row>0</xdr:row>
      <xdr:rowOff>34926</xdr:rowOff>
    </xdr:from>
    <xdr:to>
      <xdr:col>37</xdr:col>
      <xdr:colOff>110202</xdr:colOff>
      <xdr:row>3</xdr:row>
      <xdr:rowOff>34926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06421" y="34926"/>
          <a:ext cx="6548437" cy="892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DOCUME~1/REGIST~1/LOCALS~1/Temp/Temporary%20Directory%201%20for%20invoice.zip/invoic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hor"/>
      <sheetName val="Description"/>
      <sheetName val="Invoice"/>
      <sheetName val="Customers"/>
      <sheetName val="Stock"/>
      <sheetName val="Shipping_Charges"/>
      <sheetName val="VLOOKUP_An_Explanation"/>
    </sheetNames>
    <sheetDataSet>
      <sheetData sheetId="0"/>
      <sheetData sheetId="1"/>
      <sheetData sheetId="2"/>
      <sheetData sheetId="3">
        <row r="1">
          <cell r="A1" t="str">
            <v>Number</v>
          </cell>
          <cell r="B1" t="str">
            <v>Name</v>
          </cell>
          <cell r="C1" t="str">
            <v>Contact</v>
          </cell>
          <cell r="D1" t="str">
            <v>Add1</v>
          </cell>
          <cell r="E1" t="str">
            <v>Add2</v>
          </cell>
          <cell r="F1" t="str">
            <v>Add3</v>
          </cell>
          <cell r="G1" t="str">
            <v>Town</v>
          </cell>
          <cell r="H1" t="str">
            <v>County</v>
          </cell>
          <cell r="I1" t="str">
            <v>Country</v>
          </cell>
          <cell r="J1" t="str">
            <v>PostCode</v>
          </cell>
          <cell r="K1" t="str">
            <v>EMail</v>
          </cell>
          <cell r="L1" t="str">
            <v>Web Site</v>
          </cell>
          <cell r="M1" t="str">
            <v>TelNo</v>
          </cell>
          <cell r="N1" t="str">
            <v>FaxNo</v>
          </cell>
        </row>
        <row r="2">
          <cell r="A2" t="str">
            <v>A12345</v>
          </cell>
          <cell r="B2" t="str">
            <v>Aaron TV Productions</v>
          </cell>
          <cell r="C2" t="str">
            <v>S. P. Elling</v>
          </cell>
          <cell r="D2" t="str">
            <v>1234 The Drive</v>
          </cell>
          <cell r="E2" t="str">
            <v>Long Island</v>
          </cell>
          <cell r="G2" t="str">
            <v>Hollywood</v>
          </cell>
          <cell r="H2" t="str">
            <v>Orange</v>
          </cell>
          <cell r="J2" t="str">
            <v>AB12 3CD</v>
          </cell>
          <cell r="M2" t="str">
            <v>01234 987654</v>
          </cell>
          <cell r="N2" t="str">
            <v>01234 987653</v>
          </cell>
        </row>
        <row r="3">
          <cell r="A3" t="str">
            <v>B12345</v>
          </cell>
          <cell r="B3" t="str">
            <v>Byg Software Limited</v>
          </cell>
          <cell r="C3" t="str">
            <v>Andy Wiggins</v>
          </cell>
          <cell r="D3" t="str">
            <v>The New Byg House</v>
          </cell>
          <cell r="E3" t="str">
            <v>29 Redstone Hill</v>
          </cell>
          <cell r="G3" t="str">
            <v>Redhill</v>
          </cell>
          <cell r="H3" t="str">
            <v>Surrey</v>
          </cell>
          <cell r="I3" t="str">
            <v>UK</v>
          </cell>
          <cell r="J3" t="str">
            <v>RH1 4AW</v>
          </cell>
          <cell r="K3" t="str">
            <v>bygwyg@bygsoftware.com</v>
          </cell>
          <cell r="L3" t="str">
            <v>http://www.bygsoftware.com</v>
          </cell>
        </row>
        <row r="4">
          <cell r="A4" t="str">
            <v>C12345</v>
          </cell>
          <cell r="B4" t="str">
            <v>Computer Goodies Inc.</v>
          </cell>
          <cell r="C4" t="str">
            <v>Zorba Eisenhower</v>
          </cell>
          <cell r="D4" t="str">
            <v>Dunsellin</v>
          </cell>
          <cell r="E4" t="str">
            <v>Retirement Villas</v>
          </cell>
          <cell r="G4" t="str">
            <v>Outatheway</v>
          </cell>
          <cell r="I4" t="str">
            <v>Brazil</v>
          </cell>
        </row>
        <row r="5">
          <cell r="A5" t="str">
            <v>D12345</v>
          </cell>
          <cell r="C5" t="str">
            <v>John Doe</v>
          </cell>
          <cell r="D5" t="str">
            <v>1234 Freeway</v>
          </cell>
          <cell r="E5" t="str">
            <v>Federal Way</v>
          </cell>
          <cell r="H5" t="str">
            <v>Blossom</v>
          </cell>
          <cell r="J5" t="str">
            <v>DEF678</v>
          </cell>
        </row>
        <row r="6">
          <cell r="A6" t="str">
            <v>E12345</v>
          </cell>
          <cell r="B6" t="str">
            <v>Eric the Fish</v>
          </cell>
          <cell r="C6" t="str">
            <v>Monty Python</v>
          </cell>
          <cell r="G6" t="str">
            <v>Big Foot</v>
          </cell>
          <cell r="I6" t="str">
            <v>USA</v>
          </cell>
        </row>
        <row r="7">
          <cell r="A7" t="str">
            <v>F12345</v>
          </cell>
          <cell r="B7" t="str">
            <v>Felicity Holdings</v>
          </cell>
          <cell r="C7" t="str">
            <v>Ken Dall</v>
          </cell>
          <cell r="D7" t="str">
            <v>The Ridings</v>
          </cell>
          <cell r="E7" t="str">
            <v>Lonesome Drive</v>
          </cell>
          <cell r="F7" t="str">
            <v>Westing</v>
          </cell>
          <cell r="G7" t="str">
            <v>Surbiton</v>
          </cell>
          <cell r="H7" t="str">
            <v>Surrey</v>
          </cell>
          <cell r="I7" t="str">
            <v>UK</v>
          </cell>
          <cell r="J7" t="str">
            <v>1MAG 0ER</v>
          </cell>
          <cell r="K7" t="str">
            <v>any.name@some.net</v>
          </cell>
        </row>
        <row r="8">
          <cell r="A8" t="str">
            <v>G12345</v>
          </cell>
          <cell r="B8" t="str">
            <v>Geoff Boycott</v>
          </cell>
          <cell r="C8" t="str">
            <v>Geoff Boycott</v>
          </cell>
          <cell r="D8" t="str">
            <v>The Crease</v>
          </cell>
          <cell r="G8" t="str">
            <v>Headingly</v>
          </cell>
          <cell r="H8" t="str">
            <v>Yorkshire</v>
          </cell>
          <cell r="J8" t="str">
            <v>NOWT OUT</v>
          </cell>
        </row>
        <row r="9">
          <cell r="A9" t="str">
            <v>H12345</v>
          </cell>
          <cell r="C9" t="str">
            <v>Hilda Ogden</v>
          </cell>
          <cell r="D9" t="str">
            <v>13 Coranation St</v>
          </cell>
          <cell r="E9" t="str">
            <v>Granada Land</v>
          </cell>
          <cell r="F9" t="str">
            <v>Upnorth</v>
          </cell>
          <cell r="G9" t="str">
            <v>Wetherby</v>
          </cell>
          <cell r="I9" t="str">
            <v>England</v>
          </cell>
        </row>
        <row r="10">
          <cell r="A10" t="str">
            <v>J12345</v>
          </cell>
          <cell r="C10" t="str">
            <v>Mr. Jones</v>
          </cell>
          <cell r="D10" t="str">
            <v>22 The Road</v>
          </cell>
          <cell r="G10" t="str">
            <v>Llantwit Major</v>
          </cell>
          <cell r="I10" t="str">
            <v>Wales</v>
          </cell>
          <cell r="J10" t="str">
            <v>HG WMV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itchingwong@live.co.uk" TargetMode="External"/><Relationship Id="rId3" Type="http://schemas.openxmlformats.org/officeDocument/2006/relationships/hyperlink" Target="mailto:km63tsang@yahoo.co.uk" TargetMode="External"/><Relationship Id="rId7" Type="http://schemas.openxmlformats.org/officeDocument/2006/relationships/hyperlink" Target="mailto:evechan0212@hot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km63tsang@yahoo.co.uk" TargetMode="External"/><Relationship Id="rId1" Type="http://schemas.openxmlformats.org/officeDocument/2006/relationships/hyperlink" Target="mailto:km63tsang@yahoo.co.uk" TargetMode="External"/><Relationship Id="rId6" Type="http://schemas.openxmlformats.org/officeDocument/2006/relationships/hyperlink" Target="mailto:tin_hun@hotmail.com" TargetMode="External"/><Relationship Id="rId11" Type="http://schemas.openxmlformats.org/officeDocument/2006/relationships/hyperlink" Target="mailto:rongtancon@hotmail.com" TargetMode="External"/><Relationship Id="rId5" Type="http://schemas.openxmlformats.org/officeDocument/2006/relationships/hyperlink" Target="mailto:simsgarden984@gmail.com" TargetMode="External"/><Relationship Id="rId10" Type="http://schemas.openxmlformats.org/officeDocument/2006/relationships/hyperlink" Target="mailto:denise_w58@hotmail.com" TargetMode="External"/><Relationship Id="rId4" Type="http://schemas.openxmlformats.org/officeDocument/2006/relationships/hyperlink" Target="mailto:km63tsang@yahoo.co.uk" TargetMode="External"/><Relationship Id="rId9" Type="http://schemas.openxmlformats.org/officeDocument/2006/relationships/hyperlink" Target="mailto:dicksonwong@live.c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AL2792"/>
  <sheetViews>
    <sheetView zoomScale="80" zoomScaleNormal="80" workbookViewId="0">
      <pane ySplit="3375" topLeftCell="A67" activePane="bottomLeft"/>
      <selection activeCell="Q1" sqref="Q1:R1048576"/>
      <selection pane="bottomLeft" activeCell="A82" sqref="A82"/>
    </sheetView>
  </sheetViews>
  <sheetFormatPr defaultRowHeight="15.75"/>
  <cols>
    <col min="1" max="1" width="14.42578125" style="8" bestFit="1" customWidth="1"/>
    <col min="2" max="2" width="34.42578125" style="8" customWidth="1"/>
    <col min="3" max="3" width="20.140625" style="9" customWidth="1"/>
    <col min="4" max="4" width="32.85546875" style="9" customWidth="1"/>
    <col min="5" max="5" width="26" style="9" customWidth="1"/>
    <col min="6" max="6" width="20.42578125" style="9" customWidth="1"/>
    <col min="7" max="7" width="23.140625" style="9" customWidth="1"/>
    <col min="8" max="10" width="16.7109375" style="9" customWidth="1"/>
    <col min="11" max="12" width="15.7109375" style="9" customWidth="1"/>
    <col min="13" max="15" width="15.7109375" style="7" customWidth="1"/>
    <col min="16" max="16" width="15.7109375" style="5" customWidth="1"/>
    <col min="17" max="18" width="15.7109375" style="7" customWidth="1"/>
    <col min="19" max="19" width="15.7109375" style="6" customWidth="1"/>
    <col min="20" max="20" width="2.28515625" style="9" customWidth="1"/>
    <col min="21" max="21" width="19.5703125" style="9" customWidth="1"/>
    <col min="22" max="22" width="15.7109375" style="9" customWidth="1"/>
    <col min="23" max="23" width="5.42578125" style="9" customWidth="1"/>
    <col min="24" max="27" width="18.7109375" style="9" customWidth="1"/>
    <col min="28" max="28" width="40.140625" style="9" customWidth="1"/>
    <col min="29" max="29" width="29.140625" style="9" customWidth="1"/>
    <col min="30" max="33" width="15.7109375" style="9" customWidth="1"/>
    <col min="34" max="34" width="10.42578125" style="9" customWidth="1"/>
    <col min="35" max="36" width="8.85546875" style="9"/>
    <col min="37" max="37" width="12.42578125" style="9" customWidth="1"/>
    <col min="38" max="38" width="18.42578125" style="9" customWidth="1"/>
    <col min="39" max="16384" width="9.140625" style="9"/>
  </cols>
  <sheetData>
    <row r="1" spans="1:38" ht="20.100000000000001" customHeight="1">
      <c r="A1" s="9" t="s">
        <v>21</v>
      </c>
      <c r="B1" s="9" t="s">
        <v>53</v>
      </c>
      <c r="C1" s="9" t="s">
        <v>28</v>
      </c>
      <c r="D1" s="9" t="s">
        <v>19</v>
      </c>
      <c r="E1" s="9" t="s">
        <v>47</v>
      </c>
      <c r="F1" s="9" t="s">
        <v>48</v>
      </c>
      <c r="G1" s="9" t="s">
        <v>23</v>
      </c>
      <c r="H1" s="9" t="s">
        <v>58</v>
      </c>
      <c r="I1" s="9" t="s">
        <v>29</v>
      </c>
      <c r="J1" s="9" t="s">
        <v>63</v>
      </c>
      <c r="K1" s="9" t="s">
        <v>30</v>
      </c>
      <c r="L1" s="9" t="s">
        <v>65</v>
      </c>
      <c r="M1" s="7" t="s">
        <v>66</v>
      </c>
      <c r="N1" s="7" t="s">
        <v>76</v>
      </c>
      <c r="O1" s="7" t="s">
        <v>25</v>
      </c>
      <c r="P1" s="5" t="s">
        <v>24</v>
      </c>
      <c r="Q1" s="7" t="s">
        <v>26</v>
      </c>
      <c r="R1" s="7" t="s">
        <v>27</v>
      </c>
      <c r="S1" s="6" t="s">
        <v>67</v>
      </c>
      <c r="U1" s="9" t="s">
        <v>245</v>
      </c>
      <c r="V1" s="9" t="s">
        <v>57</v>
      </c>
      <c r="W1" s="9" t="s">
        <v>81</v>
      </c>
      <c r="X1" s="9" t="s">
        <v>61</v>
      </c>
      <c r="Y1" s="9" t="s">
        <v>62</v>
      </c>
      <c r="Z1" s="9" t="s">
        <v>59</v>
      </c>
      <c r="AA1" s="9" t="s">
        <v>60</v>
      </c>
      <c r="AB1" s="9" t="s">
        <v>97</v>
      </c>
      <c r="AC1" s="9" t="s">
        <v>19</v>
      </c>
      <c r="AD1" s="9" t="s">
        <v>47</v>
      </c>
      <c r="AE1" s="9" t="s">
        <v>48</v>
      </c>
      <c r="AF1" s="9" t="s">
        <v>23</v>
      </c>
      <c r="AG1" s="9" t="s">
        <v>58</v>
      </c>
      <c r="AH1" s="9" t="s">
        <v>143</v>
      </c>
      <c r="AI1" s="9" t="s">
        <v>142</v>
      </c>
      <c r="AJ1" s="9" t="s">
        <v>190</v>
      </c>
      <c r="AK1" s="9" t="s">
        <v>160</v>
      </c>
      <c r="AL1" s="9" t="s">
        <v>195</v>
      </c>
    </row>
    <row r="2" spans="1:38" ht="20.100000000000001" customHeight="1">
      <c r="A2" s="8">
        <v>915001</v>
      </c>
      <c r="B2" s="8" t="s">
        <v>133</v>
      </c>
      <c r="C2" s="9" t="s">
        <v>134</v>
      </c>
      <c r="D2" s="9" t="s">
        <v>135</v>
      </c>
      <c r="E2" s="9" t="s">
        <v>136</v>
      </c>
      <c r="G2" s="9" t="s">
        <v>137</v>
      </c>
      <c r="H2" s="9" t="s">
        <v>138</v>
      </c>
      <c r="I2" s="9" t="s">
        <v>139</v>
      </c>
      <c r="K2" s="9" t="s">
        <v>196</v>
      </c>
      <c r="L2" s="9">
        <v>200</v>
      </c>
      <c r="M2" s="7">
        <f>IF(A2="","",IF(S2="",IF(A2="","",VLOOKUP(K2,calendar_price_2013,MATCH(SUMIF(A$2:A10750,A2,L$2:L10750),Sheet2!$C$1:$P$1,0)+1,0)),S2)*L2)</f>
        <v>182</v>
      </c>
      <c r="N2" s="7">
        <f t="shared" ref="N2:N68" si="0">IF(A2="","",IF(T2=1,0,M2*0.2))</f>
        <v>36.4</v>
      </c>
      <c r="O2" s="7">
        <f>IF(H2="","",SUMIF(A2:A10751,A2,M2:M10751)+SUMIF(A2:A10751,A2,N2:N10751))</f>
        <v>481.2</v>
      </c>
      <c r="P2" s="5">
        <v>42154</v>
      </c>
      <c r="Q2" s="7">
        <v>0</v>
      </c>
      <c r="R2" s="7">
        <f>IF(ISBLANK(Q2),"",Q2-O2)</f>
        <v>-481.2</v>
      </c>
      <c r="S2" s="6">
        <v>0.91</v>
      </c>
      <c r="U2" s="9" t="s">
        <v>244</v>
      </c>
      <c r="AH2" s="9">
        <f t="shared" ref="AH2:AH17" si="1">IF(H2="","",SUMIF(A2:A10751,A2,L2:L10751))</f>
        <v>500</v>
      </c>
      <c r="AI2" s="9">
        <f>IF(AH2="","",AH2/100)</f>
        <v>5</v>
      </c>
      <c r="AJ2" s="9">
        <v>1</v>
      </c>
    </row>
    <row r="3" spans="1:38" ht="20.100000000000001" customHeight="1">
      <c r="A3" s="8">
        <f>IF(K3="","",IF(B3="",A2,A2+1))</f>
        <v>915001</v>
      </c>
      <c r="K3" s="9" t="s">
        <v>200</v>
      </c>
      <c r="L3" s="9">
        <v>300</v>
      </c>
      <c r="M3" s="7">
        <f>IF(A3="","",IF(S3="",IF(A3="","",VLOOKUP(K3,calendar_price_2013,MATCH(SUMIF(A$2:A10751,A3,L$2:L10751),Sheet2!$C$1:$P$1,0)+1,0)),S3)*L3)</f>
        <v>219</v>
      </c>
      <c r="N3" s="7">
        <f t="shared" si="0"/>
        <v>43.800000000000004</v>
      </c>
      <c r="O3" s="7" t="str">
        <f>IF(H3="","",SUMIF(A3:A10752,A3,M3:M10752)+SUMIF(A3:A10752,A3,N3:N10752))</f>
        <v/>
      </c>
      <c r="R3" s="7" t="str">
        <f t="shared" ref="R3:R69" si="2">IF(ISBLANK(Q3),"",Q3-O3)</f>
        <v/>
      </c>
      <c r="S3" s="6">
        <v>0.73</v>
      </c>
      <c r="AH3" s="9" t="str">
        <f t="shared" si="1"/>
        <v/>
      </c>
      <c r="AI3" s="9" t="str">
        <f t="shared" ref="AI3:AI69" si="3">IF(AH3="","",AH3/100)</f>
        <v/>
      </c>
    </row>
    <row r="4" spans="1:38" ht="20.100000000000001" customHeight="1">
      <c r="A4" s="8">
        <f t="shared" ref="A4:A67" si="4">IF(K4="","",IF(B4="",A3,A3+1))</f>
        <v>915002</v>
      </c>
      <c r="B4" s="8" t="s">
        <v>229</v>
      </c>
      <c r="C4" s="9" t="s">
        <v>18</v>
      </c>
      <c r="D4" s="9" t="s">
        <v>230</v>
      </c>
      <c r="E4" s="9" t="s">
        <v>231</v>
      </c>
      <c r="F4" s="9" t="s">
        <v>18</v>
      </c>
      <c r="G4" s="9" t="s">
        <v>154</v>
      </c>
      <c r="H4" s="9" t="s">
        <v>232</v>
      </c>
      <c r="I4" s="9" t="s">
        <v>233</v>
      </c>
      <c r="J4" s="9" t="s">
        <v>234</v>
      </c>
      <c r="K4" s="9" t="s">
        <v>114</v>
      </c>
      <c r="L4" s="9">
        <v>300</v>
      </c>
      <c r="M4" s="7">
        <f>IF(A4="","",IF(S4="",IF(A4="","",VLOOKUP(K4,calendar_price_2013,MATCH(SUMIF(A$2:A10752,A4,L$2:L10752),Sheet2!$C$1:$P$1,0)+1,0)),S4)*L4)</f>
        <v>122.99999999999999</v>
      </c>
      <c r="N4" s="7">
        <f t="shared" si="0"/>
        <v>24.599999999999998</v>
      </c>
      <c r="O4" s="7">
        <f>IF(H4="","",SUMIF(A4:A10753,A4,M4:M10753)+SUMIF(A4:A10753,A4,N4:N10753))</f>
        <v>393.6</v>
      </c>
      <c r="P4" s="5">
        <v>42158</v>
      </c>
      <c r="Q4" s="7">
        <v>0</v>
      </c>
      <c r="R4" s="7">
        <f t="shared" si="2"/>
        <v>-393.6</v>
      </c>
      <c r="S4" s="6">
        <v>0.41</v>
      </c>
      <c r="U4" s="9" t="s">
        <v>244</v>
      </c>
      <c r="AH4" s="9">
        <f t="shared" si="1"/>
        <v>800</v>
      </c>
      <c r="AI4" s="9">
        <f t="shared" si="3"/>
        <v>8</v>
      </c>
    </row>
    <row r="5" spans="1:38" ht="20.100000000000001" customHeight="1">
      <c r="A5" s="8">
        <f t="shared" si="4"/>
        <v>915002</v>
      </c>
      <c r="K5" s="9" t="s">
        <v>212</v>
      </c>
      <c r="L5" s="9">
        <v>300</v>
      </c>
      <c r="M5" s="7">
        <f>IF(A5="","",IF(S5="",IF(A5="","",VLOOKUP(K5,calendar_price_2013,MATCH(SUMIF(A$2:A10753,A5,L$2:L10753),Sheet2!$C$1:$P$1,0)+1,0)),S5)*L5)</f>
        <v>122.99999999999999</v>
      </c>
      <c r="N5" s="7">
        <f t="shared" si="0"/>
        <v>24.599999999999998</v>
      </c>
      <c r="O5" s="7" t="str">
        <f>IF(H5="","",SUMIF(A5:A10754,A5,M5:M10754)+SUMIF(A5:A10754,A5,N5:N10754))</f>
        <v/>
      </c>
      <c r="R5" s="7" t="str">
        <f t="shared" si="2"/>
        <v/>
      </c>
      <c r="S5" s="6">
        <v>0.41</v>
      </c>
      <c r="AH5" s="9" t="str">
        <f t="shared" si="1"/>
        <v/>
      </c>
      <c r="AI5" s="9" t="str">
        <f t="shared" si="3"/>
        <v/>
      </c>
    </row>
    <row r="6" spans="1:38" ht="20.100000000000001" customHeight="1">
      <c r="A6" s="8">
        <f t="shared" si="4"/>
        <v>915002</v>
      </c>
      <c r="K6" s="9" t="s">
        <v>75</v>
      </c>
      <c r="L6" s="9">
        <v>200</v>
      </c>
      <c r="M6" s="7">
        <f>IF(A6="","",IF(S6="",IF(A6="","",VLOOKUP(K6,calendar_price_2013,MATCH(SUMIF(A$2:A10754,A6,L$2:L10754),Sheet2!$C$1:$P$1,0)+1,0)),S6)*L6)</f>
        <v>82</v>
      </c>
      <c r="N6" s="7">
        <f t="shared" si="0"/>
        <v>16.400000000000002</v>
      </c>
      <c r="R6" s="7" t="str">
        <f t="shared" si="2"/>
        <v/>
      </c>
      <c r="S6" s="6">
        <v>0.41</v>
      </c>
      <c r="AH6" s="9" t="str">
        <f t="shared" si="1"/>
        <v/>
      </c>
      <c r="AI6" s="9" t="str">
        <f t="shared" si="3"/>
        <v/>
      </c>
      <c r="AJ6" s="9">
        <v>1</v>
      </c>
    </row>
    <row r="7" spans="1:38" ht="20.100000000000001" customHeight="1">
      <c r="A7" s="8">
        <f t="shared" si="4"/>
        <v>915003</v>
      </c>
      <c r="B7" s="8" t="s">
        <v>235</v>
      </c>
      <c r="C7" s="9" t="s">
        <v>236</v>
      </c>
      <c r="D7" s="9" t="s">
        <v>237</v>
      </c>
      <c r="E7" s="9" t="s">
        <v>238</v>
      </c>
      <c r="G7" s="9" t="s">
        <v>239</v>
      </c>
      <c r="H7" s="9" t="s">
        <v>240</v>
      </c>
      <c r="I7" s="9" t="s">
        <v>241</v>
      </c>
      <c r="J7" s="9" t="s">
        <v>242</v>
      </c>
      <c r="K7" s="9" t="s">
        <v>118</v>
      </c>
      <c r="L7" s="9">
        <v>100</v>
      </c>
      <c r="M7" s="7">
        <f>IF(A7="","",IF(S7="",IF(A7="","",VLOOKUP(K7,calendar_price_2013,MATCH(SUMIF(A$2:A10755,A7,L$2:L10755),Sheet2!$C$1:$P$1,0)+1,0)),S7)*L7)</f>
        <v>54</v>
      </c>
      <c r="N7" s="7">
        <f t="shared" si="0"/>
        <v>10.8</v>
      </c>
      <c r="O7" s="7">
        <f t="shared" ref="O7:O17" si="5">IF(H7="","",SUMIF(A7:A10756,A7,M7:M10756)+SUMIF(A7:A10756,A7,N7:N10756))</f>
        <v>129.6</v>
      </c>
      <c r="P7" s="5">
        <v>42158</v>
      </c>
      <c r="Q7" s="7">
        <v>129.6</v>
      </c>
      <c r="R7" s="7">
        <f t="shared" si="2"/>
        <v>0</v>
      </c>
      <c r="U7" s="9" t="s">
        <v>350</v>
      </c>
      <c r="V7" s="9">
        <v>42164</v>
      </c>
      <c r="AH7" s="9">
        <f t="shared" si="1"/>
        <v>200</v>
      </c>
      <c r="AI7" s="9">
        <f t="shared" si="3"/>
        <v>2</v>
      </c>
    </row>
    <row r="8" spans="1:38" ht="20.100000000000001" customHeight="1">
      <c r="A8" s="8">
        <f t="shared" si="4"/>
        <v>915003</v>
      </c>
      <c r="K8" s="9" t="s">
        <v>75</v>
      </c>
      <c r="L8" s="9">
        <v>100</v>
      </c>
      <c r="M8" s="7">
        <f>IF(A8="","",IF(S8="",IF(A8="","",VLOOKUP(K8,calendar_price_2013,MATCH(SUMIF(A$2:A10756,A8,L$2:L10756),Sheet2!$C$1:$P$1,0)+1,0)),S8)*L8)</f>
        <v>54</v>
      </c>
      <c r="N8" s="7">
        <f t="shared" si="0"/>
        <v>10.8</v>
      </c>
      <c r="O8" s="7" t="str">
        <f t="shared" si="5"/>
        <v/>
      </c>
      <c r="R8" s="7" t="str">
        <f t="shared" si="2"/>
        <v/>
      </c>
      <c r="AH8" s="9" t="str">
        <f t="shared" si="1"/>
        <v/>
      </c>
      <c r="AI8" s="9" t="str">
        <f t="shared" si="3"/>
        <v/>
      </c>
    </row>
    <row r="9" spans="1:38" ht="20.100000000000001" customHeight="1">
      <c r="A9" s="8">
        <f t="shared" si="4"/>
        <v>915004</v>
      </c>
      <c r="B9" s="8" t="s">
        <v>246</v>
      </c>
      <c r="C9" s="9" t="s">
        <v>247</v>
      </c>
      <c r="D9" s="9" t="s">
        <v>248</v>
      </c>
      <c r="E9" s="9" t="s">
        <v>249</v>
      </c>
      <c r="G9" s="9" t="s">
        <v>250</v>
      </c>
      <c r="H9" s="9" t="s">
        <v>251</v>
      </c>
      <c r="I9" s="9" t="s">
        <v>252</v>
      </c>
      <c r="J9" s="9" t="s">
        <v>253</v>
      </c>
      <c r="K9" s="9" t="s">
        <v>221</v>
      </c>
      <c r="L9" s="9">
        <v>400</v>
      </c>
      <c r="M9" s="7">
        <f>IF(A9="","",IF(S9="",IF(A9="","",VLOOKUP(K9,calendar_price_2013,MATCH(SUMIF(A$2:A10757,A9,L$2:L10757),Sheet2!$C$1:$P$1,0)+1,0)),S9)*L9)</f>
        <v>268</v>
      </c>
      <c r="N9" s="7">
        <f t="shared" si="0"/>
        <v>53.6</v>
      </c>
      <c r="O9" s="7">
        <f t="shared" si="5"/>
        <v>321.60000000000002</v>
      </c>
      <c r="P9" s="5">
        <v>42160</v>
      </c>
      <c r="Q9" s="7">
        <v>321.60000000000002</v>
      </c>
      <c r="R9" s="7">
        <f t="shared" si="2"/>
        <v>0</v>
      </c>
      <c r="U9" s="9" t="s">
        <v>243</v>
      </c>
      <c r="AB9" s="9" t="s">
        <v>262</v>
      </c>
      <c r="AH9" s="9">
        <f t="shared" si="1"/>
        <v>400</v>
      </c>
      <c r="AI9" s="9">
        <f t="shared" si="3"/>
        <v>4</v>
      </c>
      <c r="AJ9" s="9">
        <v>1</v>
      </c>
    </row>
    <row r="10" spans="1:38" ht="20.100000000000001" customHeight="1">
      <c r="A10" s="8">
        <f t="shared" si="4"/>
        <v>915005</v>
      </c>
      <c r="B10" s="8" t="s">
        <v>254</v>
      </c>
      <c r="C10" s="9" t="s">
        <v>255</v>
      </c>
      <c r="D10" s="9" t="s">
        <v>256</v>
      </c>
      <c r="E10" s="9" t="s">
        <v>257</v>
      </c>
      <c r="G10" s="9" t="s">
        <v>123</v>
      </c>
      <c r="H10" s="9" t="s">
        <v>258</v>
      </c>
      <c r="I10" s="9" t="s">
        <v>259</v>
      </c>
      <c r="J10" s="9" t="s">
        <v>260</v>
      </c>
      <c r="K10" s="9" t="s">
        <v>207</v>
      </c>
      <c r="L10" s="9">
        <v>100</v>
      </c>
      <c r="M10" s="7">
        <f>IF(A10="","",IF(S10="",IF(A10="","",VLOOKUP(K10,calendar_price_2013,MATCH(SUMIF(A$2:A10758,A10,L$2:L10758),Sheet2!$C$1:$P$1,0)+1,0)),S10)*L10)</f>
        <v>54</v>
      </c>
      <c r="N10" s="7">
        <f t="shared" si="0"/>
        <v>10.8</v>
      </c>
      <c r="O10" s="7">
        <f t="shared" si="5"/>
        <v>194.4</v>
      </c>
      <c r="P10" s="5">
        <v>42160</v>
      </c>
      <c r="Q10" s="7">
        <v>194.4</v>
      </c>
      <c r="R10" s="7">
        <f t="shared" si="2"/>
        <v>0</v>
      </c>
      <c r="U10" s="9" t="s">
        <v>349</v>
      </c>
      <c r="V10" s="9">
        <v>42165</v>
      </c>
      <c r="W10" s="9">
        <v>1</v>
      </c>
      <c r="AB10" s="9" t="s">
        <v>261</v>
      </c>
      <c r="AC10" s="9" t="s">
        <v>124</v>
      </c>
      <c r="AD10" s="9" t="s">
        <v>125</v>
      </c>
      <c r="AF10" s="9" t="s">
        <v>123</v>
      </c>
      <c r="AG10" s="9" t="s">
        <v>126</v>
      </c>
      <c r="AH10" s="9">
        <f t="shared" si="1"/>
        <v>300</v>
      </c>
      <c r="AI10" s="9">
        <f t="shared" si="3"/>
        <v>3</v>
      </c>
    </row>
    <row r="11" spans="1:38" ht="20.100000000000001" customHeight="1">
      <c r="A11" s="8">
        <f t="shared" si="4"/>
        <v>915005</v>
      </c>
      <c r="K11" s="9" t="s">
        <v>107</v>
      </c>
      <c r="L11" s="9">
        <v>100</v>
      </c>
      <c r="M11" s="7">
        <f>IF(A11="","",IF(S11="",IF(A11="","",VLOOKUP(K11,calendar_price_2013,MATCH(SUMIF(A$2:A10759,A11,L$2:L10759),Sheet2!$C$1:$P$1,0)+1,0)),S11)*L11)</f>
        <v>54</v>
      </c>
      <c r="N11" s="7">
        <f t="shared" si="0"/>
        <v>10.8</v>
      </c>
      <c r="O11" s="7" t="str">
        <f t="shared" si="5"/>
        <v/>
      </c>
      <c r="R11" s="7" t="str">
        <f t="shared" si="2"/>
        <v/>
      </c>
      <c r="AH11" s="9" t="str">
        <f t="shared" si="1"/>
        <v/>
      </c>
      <c r="AI11" s="9" t="str">
        <f t="shared" si="3"/>
        <v/>
      </c>
      <c r="AJ11" s="9">
        <v>1</v>
      </c>
    </row>
    <row r="12" spans="1:38" ht="20.100000000000001" customHeight="1">
      <c r="A12" s="8">
        <f t="shared" si="4"/>
        <v>915005</v>
      </c>
      <c r="K12" s="9" t="s">
        <v>106</v>
      </c>
      <c r="L12" s="9">
        <v>100</v>
      </c>
      <c r="M12" s="7">
        <f>IF(A12="","",IF(S12="",IF(A12="","",VLOOKUP(K12,calendar_price_2013,MATCH(SUMIF(A$2:A10760,A12,L$2:L10760),Sheet2!$C$1:$P$1,0)+1,0)),S12)*L12)</f>
        <v>54</v>
      </c>
      <c r="N12" s="7">
        <f t="shared" si="0"/>
        <v>10.8</v>
      </c>
      <c r="O12" s="7" t="str">
        <f t="shared" si="5"/>
        <v/>
      </c>
      <c r="R12" s="7" t="str">
        <f t="shared" si="2"/>
        <v/>
      </c>
      <c r="AH12" s="9" t="str">
        <f t="shared" si="1"/>
        <v/>
      </c>
      <c r="AI12" s="9" t="str">
        <f t="shared" si="3"/>
        <v/>
      </c>
      <c r="AJ12" s="9">
        <v>0</v>
      </c>
      <c r="AK12" s="9">
        <v>1</v>
      </c>
    </row>
    <row r="13" spans="1:38" ht="20.100000000000001" customHeight="1">
      <c r="A13" s="8">
        <f t="shared" si="4"/>
        <v>915006</v>
      </c>
      <c r="B13" s="8" t="s">
        <v>263</v>
      </c>
      <c r="C13" s="9" t="s">
        <v>264</v>
      </c>
      <c r="D13" s="9" t="s">
        <v>265</v>
      </c>
      <c r="E13" s="9" t="s">
        <v>266</v>
      </c>
      <c r="F13" s="9" t="s">
        <v>267</v>
      </c>
      <c r="G13" s="9" t="s">
        <v>268</v>
      </c>
      <c r="H13" s="9" t="s">
        <v>269</v>
      </c>
      <c r="I13" s="9" t="s">
        <v>270</v>
      </c>
      <c r="J13" s="9" t="s">
        <v>271</v>
      </c>
      <c r="K13" s="9" t="s">
        <v>99</v>
      </c>
      <c r="L13" s="9">
        <v>200</v>
      </c>
      <c r="M13" s="7">
        <f>IF(A13="","",IF(S13="",IF(A13="","",VLOOKUP(K13,calendar_price_2013,MATCH(SUMIF(A$2:A10761,A13,L$2:L10761),Sheet2!$C$1:$P$1,0)+1,0)),S13)*L13)</f>
        <v>86</v>
      </c>
      <c r="N13" s="7">
        <f t="shared" si="0"/>
        <v>17.2</v>
      </c>
      <c r="O13" s="7">
        <f t="shared" si="5"/>
        <v>412.8</v>
      </c>
      <c r="P13" s="5">
        <v>42161</v>
      </c>
      <c r="Q13" s="7">
        <v>412.8</v>
      </c>
      <c r="R13" s="7">
        <f t="shared" si="2"/>
        <v>0</v>
      </c>
      <c r="U13" s="9" t="s">
        <v>243</v>
      </c>
      <c r="AH13" s="9">
        <f t="shared" si="1"/>
        <v>800</v>
      </c>
      <c r="AI13" s="9">
        <f t="shared" si="3"/>
        <v>8</v>
      </c>
    </row>
    <row r="14" spans="1:38" ht="20.100000000000001" customHeight="1">
      <c r="A14" s="8">
        <f t="shared" si="4"/>
        <v>915006</v>
      </c>
      <c r="K14" s="9" t="s">
        <v>102</v>
      </c>
      <c r="L14" s="9">
        <v>200</v>
      </c>
      <c r="M14" s="7">
        <f>IF(A14="","",IF(S14="",IF(A14="","",VLOOKUP(K14,calendar_price_2013,MATCH(SUMIF(A$2:A10762,A14,L$2:L10762),Sheet2!$C$1:$P$1,0)+1,0)),S14)*L14)</f>
        <v>86</v>
      </c>
      <c r="N14" s="7">
        <f t="shared" si="0"/>
        <v>17.2</v>
      </c>
      <c r="O14" s="7" t="str">
        <f t="shared" si="5"/>
        <v/>
      </c>
      <c r="R14" s="7" t="str">
        <f t="shared" si="2"/>
        <v/>
      </c>
      <c r="AH14" s="9" t="str">
        <f t="shared" si="1"/>
        <v/>
      </c>
      <c r="AI14" s="9" t="str">
        <f t="shared" si="3"/>
        <v/>
      </c>
    </row>
    <row r="15" spans="1:38" ht="20.100000000000001" customHeight="1">
      <c r="A15" s="8">
        <f t="shared" si="4"/>
        <v>915006</v>
      </c>
      <c r="K15" s="9" t="s">
        <v>105</v>
      </c>
      <c r="L15" s="9">
        <v>200</v>
      </c>
      <c r="M15" s="7">
        <f>IF(A15="","",IF(S15="",IF(A15="","",VLOOKUP(K15,calendar_price_2013,MATCH(SUMIF(A$2:A10763,A15,L$2:L10763),Sheet2!$C$1:$P$1,0)+1,0)),S15)*L15)</f>
        <v>86</v>
      </c>
      <c r="N15" s="7">
        <f t="shared" si="0"/>
        <v>17.2</v>
      </c>
      <c r="O15" s="7" t="str">
        <f t="shared" si="5"/>
        <v/>
      </c>
      <c r="R15" s="7" t="str">
        <f t="shared" si="2"/>
        <v/>
      </c>
      <c r="AH15" s="9" t="str">
        <f t="shared" si="1"/>
        <v/>
      </c>
      <c r="AI15" s="9" t="str">
        <f t="shared" si="3"/>
        <v/>
      </c>
    </row>
    <row r="16" spans="1:38" ht="20.100000000000001" customHeight="1">
      <c r="A16" s="8">
        <f t="shared" si="4"/>
        <v>915006</v>
      </c>
      <c r="K16" s="9" t="s">
        <v>101</v>
      </c>
      <c r="L16" s="9">
        <v>200</v>
      </c>
      <c r="M16" s="7">
        <f>IF(A16="","",IF(S16="",IF(A16="","",VLOOKUP(K16,calendar_price_2013,MATCH(SUMIF(A$2:A10764,A16,L$2:L10764),Sheet2!$C$1:$P$1,0)+1,0)),S16)*L16)</f>
        <v>86</v>
      </c>
      <c r="N16" s="7">
        <f t="shared" si="0"/>
        <v>17.2</v>
      </c>
      <c r="O16" s="7" t="str">
        <f t="shared" si="5"/>
        <v/>
      </c>
      <c r="R16" s="7" t="str">
        <f t="shared" si="2"/>
        <v/>
      </c>
      <c r="AH16" s="9" t="str">
        <f t="shared" si="1"/>
        <v/>
      </c>
      <c r="AI16" s="9" t="str">
        <f t="shared" si="3"/>
        <v/>
      </c>
    </row>
    <row r="17" spans="1:36" ht="20.100000000000001" customHeight="1">
      <c r="A17" s="8">
        <f t="shared" si="4"/>
        <v>915007</v>
      </c>
      <c r="B17" s="8" t="s">
        <v>272</v>
      </c>
      <c r="C17" s="9" t="s">
        <v>273</v>
      </c>
      <c r="D17" s="9" t="s">
        <v>274</v>
      </c>
      <c r="E17" s="9" t="s">
        <v>275</v>
      </c>
      <c r="G17" s="9" t="s">
        <v>276</v>
      </c>
      <c r="H17" s="9" t="s">
        <v>277</v>
      </c>
      <c r="I17" s="9" t="s">
        <v>278</v>
      </c>
      <c r="K17" s="9" t="s">
        <v>210</v>
      </c>
      <c r="L17" s="9">
        <v>100</v>
      </c>
      <c r="M17" s="7">
        <f>IF(A17="","",IF(S17="",IF(A17="","",VLOOKUP(K17,calendar_price_2013,MATCH(SUMIF(A$2:A10765,A17,L$2:L10765),Sheet2!$C$1:$P$1,0)+1,0)),S17)*L17)</f>
        <v>41</v>
      </c>
      <c r="N17" s="7">
        <f t="shared" si="0"/>
        <v>8.2000000000000011</v>
      </c>
      <c r="O17" s="7">
        <f t="shared" si="5"/>
        <v>196.8</v>
      </c>
      <c r="P17" s="5">
        <v>42162</v>
      </c>
      <c r="Q17" s="7">
        <v>204.8</v>
      </c>
      <c r="R17" s="7">
        <f t="shared" si="2"/>
        <v>8</v>
      </c>
      <c r="S17" s="6">
        <v>0.41</v>
      </c>
      <c r="U17" s="9" t="s">
        <v>351</v>
      </c>
      <c r="V17" s="9">
        <v>42165</v>
      </c>
      <c r="AB17" s="9" t="s">
        <v>352</v>
      </c>
      <c r="AH17" s="9">
        <f t="shared" si="1"/>
        <v>400</v>
      </c>
      <c r="AI17" s="9">
        <f t="shared" si="3"/>
        <v>4</v>
      </c>
    </row>
    <row r="18" spans="1:36" ht="20.100000000000001" customHeight="1">
      <c r="A18" s="8">
        <f t="shared" si="4"/>
        <v>915007</v>
      </c>
      <c r="K18" s="9" t="s">
        <v>209</v>
      </c>
      <c r="L18" s="9">
        <v>100</v>
      </c>
      <c r="M18" s="7">
        <f>IF(A18="","",IF(S18="",IF(A18="","",VLOOKUP(K18,calendar_price_2013,MATCH(SUMIF(A$2:A10766,A18,L$2:L10766),Sheet2!$C$1:$P$1,0)+1,0)),S18)*L18)</f>
        <v>41</v>
      </c>
      <c r="N18" s="7">
        <f t="shared" si="0"/>
        <v>8.2000000000000011</v>
      </c>
      <c r="S18" s="6">
        <v>0.41</v>
      </c>
    </row>
    <row r="19" spans="1:36" ht="20.100000000000001" customHeight="1">
      <c r="A19" s="8">
        <f t="shared" si="4"/>
        <v>915007</v>
      </c>
      <c r="K19" s="9" t="s">
        <v>77</v>
      </c>
      <c r="L19" s="9">
        <v>100</v>
      </c>
      <c r="M19" s="7">
        <f>IF(A19="","",IF(S19="",IF(A19="","",VLOOKUP(K19,calendar_price_2013,MATCH(SUMIF(A$2:A10767,A19,L$2:L10767),Sheet2!$C$1:$P$1,0)+1,0)),S19)*L19)</f>
        <v>41</v>
      </c>
      <c r="N19" s="7">
        <f t="shared" si="0"/>
        <v>8.2000000000000011</v>
      </c>
      <c r="S19" s="6">
        <v>0.41</v>
      </c>
    </row>
    <row r="20" spans="1:36" ht="20.100000000000001" customHeight="1">
      <c r="A20" s="8">
        <f t="shared" si="4"/>
        <v>915007</v>
      </c>
      <c r="K20" s="9" t="s">
        <v>64</v>
      </c>
      <c r="L20" s="9">
        <v>100</v>
      </c>
      <c r="M20" s="7">
        <f>IF(A20="","",IF(S20="",IF(A20="","",VLOOKUP(K20,calendar_price_2013,MATCH(SUMIF(A$2:A10768,A20,L$2:L10768),Sheet2!$C$1:$P$1,0)+1,0)),S20)*L20)</f>
        <v>41</v>
      </c>
      <c r="N20" s="7">
        <f t="shared" si="0"/>
        <v>8.2000000000000011</v>
      </c>
      <c r="S20" s="6">
        <v>0.41</v>
      </c>
    </row>
    <row r="21" spans="1:36" ht="20.100000000000001" customHeight="1">
      <c r="A21" s="8">
        <f>IF(K21="","",IF(B21="",A17,A17+1))</f>
        <v>915008</v>
      </c>
      <c r="B21" s="8" t="s">
        <v>280</v>
      </c>
      <c r="C21" s="9" t="s">
        <v>281</v>
      </c>
      <c r="D21" s="9" t="s">
        <v>282</v>
      </c>
      <c r="E21" s="9" t="s">
        <v>283</v>
      </c>
      <c r="G21" s="9" t="s">
        <v>284</v>
      </c>
      <c r="H21" s="9" t="s">
        <v>285</v>
      </c>
      <c r="I21" s="9" t="s">
        <v>286</v>
      </c>
      <c r="J21" s="9" t="s">
        <v>287</v>
      </c>
      <c r="K21" s="9" t="s">
        <v>212</v>
      </c>
      <c r="L21" s="9">
        <v>100</v>
      </c>
      <c r="M21" s="7">
        <f>IF(A21="","",IF(S21="",IF(A21="","",VLOOKUP(K21,calendar_price_2013,MATCH(SUMIF(A$2:A10766,A21,L$2:L10766),Sheet2!$C$1:$P$1,0)+1,0)),S21)*L21)</f>
        <v>47</v>
      </c>
      <c r="N21" s="7">
        <f t="shared" si="0"/>
        <v>9.4</v>
      </c>
      <c r="O21" s="7">
        <f t="shared" ref="O21:O36" si="6">IF(H21="","",SUMIF(A21:A10767,A21,M21:M10767)+SUMIF(A21:A10767,A21,N21:N10767))</f>
        <v>225.6</v>
      </c>
      <c r="P21" s="5">
        <v>42162</v>
      </c>
      <c r="Q21" s="7">
        <v>225.6</v>
      </c>
      <c r="R21" s="7">
        <f t="shared" si="2"/>
        <v>0</v>
      </c>
      <c r="U21" s="9" t="s">
        <v>243</v>
      </c>
      <c r="AH21" s="9">
        <f t="shared" ref="AH21:AH36" si="7">IF(H21="","",SUMIF(A21:A10767,A21,L21:L10767))</f>
        <v>400</v>
      </c>
      <c r="AI21" s="9">
        <f t="shared" si="3"/>
        <v>4</v>
      </c>
    </row>
    <row r="22" spans="1:36" ht="20.100000000000001" customHeight="1">
      <c r="A22" s="8">
        <f t="shared" si="4"/>
        <v>915008</v>
      </c>
      <c r="K22" s="9" t="s">
        <v>90</v>
      </c>
      <c r="L22" s="9">
        <v>100</v>
      </c>
      <c r="M22" s="7">
        <f>IF(A22="","",IF(S22="",IF(A22="","",VLOOKUP(K22,calendar_price_2013,MATCH(SUMIF(A$2:A10767,A22,L$2:L10767),Sheet2!$C$1:$P$1,0)+1,0)),S22)*L22)</f>
        <v>47</v>
      </c>
      <c r="N22" s="7">
        <f t="shared" si="0"/>
        <v>9.4</v>
      </c>
      <c r="O22" s="7" t="str">
        <f t="shared" si="6"/>
        <v/>
      </c>
      <c r="R22" s="7" t="str">
        <f t="shared" si="2"/>
        <v/>
      </c>
      <c r="AH22" s="9" t="str">
        <f t="shared" si="7"/>
        <v/>
      </c>
      <c r="AI22" s="9" t="str">
        <f t="shared" si="3"/>
        <v/>
      </c>
    </row>
    <row r="23" spans="1:36" ht="20.100000000000001" customHeight="1">
      <c r="A23" s="8">
        <f t="shared" si="4"/>
        <v>915008</v>
      </c>
      <c r="K23" s="9" t="s">
        <v>214</v>
      </c>
      <c r="L23" s="9">
        <v>100</v>
      </c>
      <c r="M23" s="7">
        <f>IF(A23="","",IF(S23="",IF(A23="","",VLOOKUP(K23,calendar_price_2013,MATCH(SUMIF(A$2:A10768,A23,L$2:L10768),Sheet2!$C$1:$P$1,0)+1,0)),S23)*L23)</f>
        <v>47</v>
      </c>
      <c r="N23" s="7">
        <f t="shared" si="0"/>
        <v>9.4</v>
      </c>
      <c r="O23" s="7" t="str">
        <f t="shared" si="6"/>
        <v/>
      </c>
      <c r="R23" s="7" t="str">
        <f t="shared" si="2"/>
        <v/>
      </c>
      <c r="AH23" s="9" t="str">
        <f t="shared" si="7"/>
        <v/>
      </c>
      <c r="AI23" s="9" t="str">
        <f t="shared" si="3"/>
        <v/>
      </c>
    </row>
    <row r="24" spans="1:36" ht="20.100000000000001" customHeight="1">
      <c r="A24" s="8">
        <f t="shared" si="4"/>
        <v>915008</v>
      </c>
      <c r="K24" s="9" t="s">
        <v>122</v>
      </c>
      <c r="L24" s="9">
        <v>100</v>
      </c>
      <c r="M24" s="7">
        <f>IF(A24="","",IF(S24="",IF(A24="","",VLOOKUP(K24,calendar_price_2013,MATCH(SUMIF(A$2:A10769,A24,L$2:L10769),Sheet2!$C$1:$P$1,0)+1,0)),S24)*L24)</f>
        <v>47</v>
      </c>
      <c r="N24" s="7">
        <f t="shared" si="0"/>
        <v>9.4</v>
      </c>
      <c r="O24" s="7" t="str">
        <f t="shared" si="6"/>
        <v/>
      </c>
      <c r="R24" s="7" t="str">
        <f t="shared" si="2"/>
        <v/>
      </c>
      <c r="AH24" s="9" t="str">
        <f t="shared" si="7"/>
        <v/>
      </c>
      <c r="AI24" s="9" t="str">
        <f t="shared" si="3"/>
        <v/>
      </c>
    </row>
    <row r="25" spans="1:36" ht="20.100000000000001" customHeight="1">
      <c r="A25" s="8">
        <f t="shared" si="4"/>
        <v>915009</v>
      </c>
      <c r="B25" s="8" t="s">
        <v>288</v>
      </c>
      <c r="C25" s="9" t="s">
        <v>289</v>
      </c>
      <c r="D25" s="9" t="s">
        <v>290</v>
      </c>
      <c r="E25" s="9" t="s">
        <v>291</v>
      </c>
      <c r="G25" s="9" t="s">
        <v>292</v>
      </c>
      <c r="H25" s="9" t="s">
        <v>293</v>
      </c>
      <c r="I25" s="9" t="s">
        <v>294</v>
      </c>
      <c r="J25" s="9" t="s">
        <v>295</v>
      </c>
      <c r="K25" s="9" t="s">
        <v>212</v>
      </c>
      <c r="L25" s="9">
        <v>100</v>
      </c>
      <c r="M25" s="7">
        <f>IF(A25="","",IF(S25="",IF(A25="","",VLOOKUP(K25,calendar_price_2013,MATCH(SUMIF(A$2:A10770,A25,L$2:L10770),Sheet2!$C$1:$P$1,0)+1,0)),S25)*L25)</f>
        <v>54</v>
      </c>
      <c r="N25" s="7">
        <f t="shared" si="0"/>
        <v>10.8</v>
      </c>
      <c r="O25" s="7">
        <f t="shared" si="6"/>
        <v>129.6</v>
      </c>
      <c r="P25" s="5">
        <v>42162</v>
      </c>
      <c r="Q25" s="7">
        <v>129.6</v>
      </c>
      <c r="R25" s="7">
        <f t="shared" si="2"/>
        <v>0</v>
      </c>
      <c r="U25" s="9" t="s">
        <v>296</v>
      </c>
      <c r="AB25" s="9" t="s">
        <v>302</v>
      </c>
      <c r="AH25" s="9">
        <f t="shared" si="7"/>
        <v>200</v>
      </c>
      <c r="AI25" s="9">
        <f t="shared" si="3"/>
        <v>2</v>
      </c>
      <c r="AJ25" s="9">
        <v>1</v>
      </c>
    </row>
    <row r="26" spans="1:36" ht="20.100000000000001" customHeight="1">
      <c r="A26" s="8">
        <f t="shared" si="4"/>
        <v>915009</v>
      </c>
      <c r="K26" s="9" t="s">
        <v>119</v>
      </c>
      <c r="L26" s="9">
        <v>100</v>
      </c>
      <c r="M26" s="7">
        <f>IF(A26="","",IF(S26="",IF(A26="","",VLOOKUP(K26,calendar_price_2013,MATCH(SUMIF(A$2:A10771,A26,L$2:L10771),Sheet2!$C$1:$P$1,0)+1,0)),S26)*L26)</f>
        <v>54</v>
      </c>
      <c r="N26" s="7">
        <f t="shared" si="0"/>
        <v>10.8</v>
      </c>
      <c r="O26" s="7" t="str">
        <f t="shared" si="6"/>
        <v/>
      </c>
      <c r="R26" s="7" t="str">
        <f t="shared" si="2"/>
        <v/>
      </c>
      <c r="AH26" s="9" t="str">
        <f t="shared" si="7"/>
        <v/>
      </c>
      <c r="AI26" s="9" t="str">
        <f t="shared" si="3"/>
        <v/>
      </c>
      <c r="AJ26" s="9">
        <v>1</v>
      </c>
    </row>
    <row r="27" spans="1:36" ht="20.100000000000001" customHeight="1">
      <c r="A27" s="8">
        <f t="shared" si="4"/>
        <v>915010</v>
      </c>
      <c r="B27" s="8" t="s">
        <v>288</v>
      </c>
      <c r="C27" s="9" t="s">
        <v>289</v>
      </c>
      <c r="D27" s="9" t="s">
        <v>297</v>
      </c>
      <c r="E27" s="9" t="s">
        <v>298</v>
      </c>
      <c r="G27" s="9" t="s">
        <v>299</v>
      </c>
      <c r="H27" s="9" t="s">
        <v>300</v>
      </c>
      <c r="I27" s="9" t="s">
        <v>301</v>
      </c>
      <c r="J27" s="9" t="s">
        <v>295</v>
      </c>
      <c r="K27" s="9" t="s">
        <v>205</v>
      </c>
      <c r="L27" s="9">
        <v>100</v>
      </c>
      <c r="M27" s="7">
        <f>IF(A27="","",IF(S27="",IF(A27="","",VLOOKUP(K27,calendar_price_2013,MATCH(SUMIF(A$2:A10772,A27,L$2:L10772),Sheet2!$C$1:$P$1,0)+1,0)),S27)*L27)</f>
        <v>54</v>
      </c>
      <c r="N27" s="7">
        <f t="shared" si="0"/>
        <v>10.8</v>
      </c>
      <c r="O27" s="7">
        <f t="shared" si="6"/>
        <v>129.6</v>
      </c>
      <c r="P27" s="5">
        <v>42162</v>
      </c>
      <c r="Q27" s="7">
        <v>129.6</v>
      </c>
      <c r="R27" s="7">
        <f t="shared" si="2"/>
        <v>0</v>
      </c>
      <c r="AH27" s="9">
        <f t="shared" si="7"/>
        <v>200</v>
      </c>
      <c r="AI27" s="9">
        <f t="shared" si="3"/>
        <v>2</v>
      </c>
    </row>
    <row r="28" spans="1:36" ht="20.100000000000001" customHeight="1">
      <c r="A28" s="8">
        <f t="shared" si="4"/>
        <v>915010</v>
      </c>
      <c r="K28" s="9" t="s">
        <v>112</v>
      </c>
      <c r="L28" s="9">
        <v>100</v>
      </c>
      <c r="M28" s="7">
        <f>IF(A28="","",IF(S28="",IF(A28="","",VLOOKUP(K28,calendar_price_2013,MATCH(SUMIF(A$2:A10773,A28,L$2:L10773),Sheet2!$C$1:$P$1,0)+1,0)),S28)*L28)</f>
        <v>54</v>
      </c>
      <c r="N28" s="7">
        <f t="shared" si="0"/>
        <v>10.8</v>
      </c>
      <c r="O28" s="7" t="str">
        <f t="shared" si="6"/>
        <v/>
      </c>
      <c r="R28" s="7" t="str">
        <f t="shared" si="2"/>
        <v/>
      </c>
      <c r="AH28" s="9" t="str">
        <f t="shared" si="7"/>
        <v/>
      </c>
      <c r="AI28" s="9" t="str">
        <f t="shared" si="3"/>
        <v/>
      </c>
    </row>
    <row r="29" spans="1:36" ht="20.100000000000001" customHeight="1">
      <c r="A29" s="8">
        <f t="shared" si="4"/>
        <v>915011</v>
      </c>
      <c r="B29" s="8" t="s">
        <v>303</v>
      </c>
      <c r="C29" s="9" t="s">
        <v>304</v>
      </c>
      <c r="D29" s="9" t="s">
        <v>305</v>
      </c>
      <c r="E29" s="9" t="s">
        <v>18</v>
      </c>
      <c r="F29" s="9" t="s">
        <v>18</v>
      </c>
      <c r="G29" s="9" t="s">
        <v>306</v>
      </c>
      <c r="H29" s="9" t="s">
        <v>307</v>
      </c>
      <c r="I29" s="9" t="s">
        <v>308</v>
      </c>
      <c r="J29" s="9" t="s">
        <v>309</v>
      </c>
      <c r="K29" s="9" t="s">
        <v>107</v>
      </c>
      <c r="L29" s="9">
        <v>300</v>
      </c>
      <c r="M29" s="7">
        <f>IF(A29="","",IF(S29="",IF(A29="","",VLOOKUP(K29,calendar_price_2013,MATCH(SUMIF(A$2:A10774,A29,L$2:L10774),Sheet2!$C$1:$P$1,0)+1,0)),S29)*L29)</f>
        <v>162</v>
      </c>
      <c r="N29" s="7">
        <f t="shared" si="0"/>
        <v>32.4</v>
      </c>
      <c r="O29" s="7">
        <f t="shared" si="6"/>
        <v>752.4</v>
      </c>
      <c r="P29" s="5">
        <v>42165</v>
      </c>
      <c r="Q29" s="7">
        <v>752.4</v>
      </c>
      <c r="R29" s="7">
        <f t="shared" si="2"/>
        <v>0</v>
      </c>
      <c r="S29" s="6">
        <v>0.54</v>
      </c>
      <c r="U29" s="9" t="s">
        <v>243</v>
      </c>
      <c r="AB29" s="9" t="s">
        <v>311</v>
      </c>
      <c r="AH29" s="9">
        <f t="shared" si="7"/>
        <v>600</v>
      </c>
      <c r="AI29" s="9">
        <f t="shared" si="3"/>
        <v>6</v>
      </c>
    </row>
    <row r="30" spans="1:36" ht="20.100000000000001" customHeight="1">
      <c r="A30" s="8">
        <f t="shared" si="4"/>
        <v>915011</v>
      </c>
      <c r="K30" s="9" t="s">
        <v>310</v>
      </c>
      <c r="L30" s="9">
        <v>300</v>
      </c>
      <c r="M30" s="7">
        <f>IF(A30="","",IF(S30="",IF(A30="","",VLOOKUP(K30,calendar_price_2013,MATCH(SUMIF(A$2:A10775,A30,L$2:L10775),Sheet2!$C$1:$P$1,0)+1,0)),S30)*L30)</f>
        <v>465</v>
      </c>
      <c r="N30" s="7">
        <f t="shared" si="0"/>
        <v>93</v>
      </c>
      <c r="O30" s="7" t="str">
        <f t="shared" si="6"/>
        <v/>
      </c>
      <c r="R30" s="7" t="str">
        <f t="shared" si="2"/>
        <v/>
      </c>
      <c r="S30" s="6">
        <v>1.55</v>
      </c>
      <c r="AH30" s="9" t="str">
        <f t="shared" si="7"/>
        <v/>
      </c>
      <c r="AI30" s="9" t="str">
        <f t="shared" si="3"/>
        <v/>
      </c>
      <c r="AJ30" s="9">
        <v>1</v>
      </c>
    </row>
    <row r="31" spans="1:36" ht="20.100000000000001" customHeight="1">
      <c r="A31" s="8">
        <f t="shared" si="4"/>
        <v>915012</v>
      </c>
      <c r="B31" s="8" t="s">
        <v>312</v>
      </c>
      <c r="C31" s="9" t="s">
        <v>18</v>
      </c>
      <c r="D31" s="9" t="s">
        <v>313</v>
      </c>
      <c r="E31" s="9" t="s">
        <v>314</v>
      </c>
      <c r="F31" s="9" t="s">
        <v>18</v>
      </c>
      <c r="G31" s="9" t="s">
        <v>160</v>
      </c>
      <c r="H31" s="9" t="s">
        <v>315</v>
      </c>
      <c r="I31" s="9" t="s">
        <v>316</v>
      </c>
      <c r="J31" s="9" t="s">
        <v>317</v>
      </c>
      <c r="K31" s="9" t="s">
        <v>105</v>
      </c>
      <c r="L31" s="9">
        <v>100</v>
      </c>
      <c r="M31" s="7">
        <f>IF(A31="","",IF(S31="",IF(A31="","",VLOOKUP(K31,calendar_price_2013,MATCH(SUMIF(A$2:A10776,A31,L$2:L10776),Sheet2!$C$1:$P$1,0)+1,0)),S31)*L31)</f>
        <v>47</v>
      </c>
      <c r="N31" s="7">
        <f t="shared" si="0"/>
        <v>9.4</v>
      </c>
      <c r="O31" s="7">
        <f t="shared" si="6"/>
        <v>282</v>
      </c>
      <c r="P31" s="5">
        <v>42165</v>
      </c>
      <c r="Q31" s="7">
        <v>282</v>
      </c>
      <c r="R31" s="7">
        <f t="shared" si="2"/>
        <v>0</v>
      </c>
      <c r="U31" s="9" t="s">
        <v>243</v>
      </c>
      <c r="V31" s="9">
        <v>42167</v>
      </c>
      <c r="AH31" s="9">
        <f t="shared" si="7"/>
        <v>500</v>
      </c>
      <c r="AI31" s="9">
        <f t="shared" si="3"/>
        <v>5</v>
      </c>
    </row>
    <row r="32" spans="1:36" ht="20.100000000000001" customHeight="1">
      <c r="A32" s="8">
        <f t="shared" si="4"/>
        <v>915012</v>
      </c>
      <c r="K32" s="9" t="s">
        <v>113</v>
      </c>
      <c r="L32" s="9">
        <v>100</v>
      </c>
      <c r="M32" s="7">
        <f>IF(A32="","",IF(S32="",IF(A32="","",VLOOKUP(K32,calendar_price_2013,MATCH(SUMIF(A$2:A10777,A32,L$2:L10777),Sheet2!$C$1:$P$1,0)+1,0)),S32)*L32)</f>
        <v>47</v>
      </c>
      <c r="N32" s="7">
        <f t="shared" si="0"/>
        <v>9.4</v>
      </c>
      <c r="O32" s="7" t="str">
        <f t="shared" si="6"/>
        <v/>
      </c>
      <c r="R32" s="7" t="str">
        <f t="shared" si="2"/>
        <v/>
      </c>
      <c r="AH32" s="9" t="str">
        <f t="shared" si="7"/>
        <v/>
      </c>
      <c r="AI32" s="9" t="str">
        <f t="shared" si="3"/>
        <v/>
      </c>
    </row>
    <row r="33" spans="1:37" ht="20.100000000000001" customHeight="1">
      <c r="A33" s="8">
        <f t="shared" si="4"/>
        <v>915012</v>
      </c>
      <c r="K33" s="9" t="s">
        <v>118</v>
      </c>
      <c r="L33" s="9">
        <v>100</v>
      </c>
      <c r="M33" s="7">
        <f>IF(A33="","",IF(S33="",IF(A33="","",VLOOKUP(K33,calendar_price_2013,MATCH(SUMIF(A$2:A10778,A33,L$2:L10778),Sheet2!$C$1:$P$1,0)+1,0)),S33)*L33)</f>
        <v>47</v>
      </c>
      <c r="N33" s="7">
        <f t="shared" si="0"/>
        <v>9.4</v>
      </c>
      <c r="O33" s="7" t="str">
        <f t="shared" si="6"/>
        <v/>
      </c>
      <c r="R33" s="7" t="str">
        <f t="shared" si="2"/>
        <v/>
      </c>
      <c r="AH33" s="9" t="str">
        <f t="shared" si="7"/>
        <v/>
      </c>
      <c r="AI33" s="9" t="str">
        <f t="shared" si="3"/>
        <v/>
      </c>
      <c r="AJ33" s="9">
        <v>0</v>
      </c>
      <c r="AK33" s="9">
        <v>1</v>
      </c>
    </row>
    <row r="34" spans="1:37" ht="20.100000000000001" customHeight="1">
      <c r="A34" s="8">
        <f t="shared" si="4"/>
        <v>915012</v>
      </c>
      <c r="K34" s="9" t="s">
        <v>214</v>
      </c>
      <c r="L34" s="9">
        <v>200</v>
      </c>
      <c r="M34" s="7">
        <f>IF(A34="","",IF(S34="",IF(A34="","",VLOOKUP(K34,calendar_price_2013,MATCH(SUMIF(A$2:A10779,A34,L$2:L10779),Sheet2!$C$1:$P$1,0)+1,0)),S34)*L34)</f>
        <v>94</v>
      </c>
      <c r="N34" s="7">
        <f t="shared" si="0"/>
        <v>18.8</v>
      </c>
      <c r="O34" s="7" t="str">
        <f t="shared" si="6"/>
        <v/>
      </c>
      <c r="R34" s="7" t="str">
        <f t="shared" si="2"/>
        <v/>
      </c>
      <c r="AH34" s="9" t="str">
        <f t="shared" si="7"/>
        <v/>
      </c>
      <c r="AI34" s="9" t="str">
        <f t="shared" si="3"/>
        <v/>
      </c>
    </row>
    <row r="35" spans="1:37" ht="20.100000000000001" customHeight="1">
      <c r="A35" s="8">
        <f t="shared" si="4"/>
        <v>915013</v>
      </c>
      <c r="B35" s="8" t="s">
        <v>318</v>
      </c>
      <c r="C35" s="9" t="s">
        <v>18</v>
      </c>
      <c r="D35" s="9" t="s">
        <v>319</v>
      </c>
      <c r="E35" s="9" t="s">
        <v>320</v>
      </c>
      <c r="G35" s="9" t="s">
        <v>321</v>
      </c>
      <c r="H35" s="9" t="s">
        <v>322</v>
      </c>
      <c r="I35" s="9" t="s">
        <v>323</v>
      </c>
      <c r="J35" s="9" t="s">
        <v>324</v>
      </c>
      <c r="K35" s="9" t="s">
        <v>114</v>
      </c>
      <c r="L35" s="9">
        <v>100</v>
      </c>
      <c r="M35" s="7">
        <f>IF(A35="","",IF(S35="",IF(A35="","",VLOOKUP(K35,calendar_price_2013,MATCH(SUMIF(A$2:A10780,A35,L$2:L10780),Sheet2!$C$1:$P$1,0)+1,0)),S35)*L35)</f>
        <v>47</v>
      </c>
      <c r="N35" s="7">
        <f t="shared" si="0"/>
        <v>9.4</v>
      </c>
      <c r="O35" s="7">
        <f t="shared" si="6"/>
        <v>282</v>
      </c>
      <c r="P35" s="5">
        <v>42165</v>
      </c>
      <c r="Q35" s="7">
        <v>0</v>
      </c>
      <c r="R35" s="7">
        <f t="shared" si="2"/>
        <v>-282</v>
      </c>
      <c r="U35" s="9" t="s">
        <v>279</v>
      </c>
      <c r="AH35" s="9">
        <f t="shared" si="7"/>
        <v>500</v>
      </c>
      <c r="AI35" s="9">
        <f t="shared" si="3"/>
        <v>5</v>
      </c>
    </row>
    <row r="36" spans="1:37" ht="20.100000000000001" customHeight="1">
      <c r="A36" s="8">
        <f t="shared" si="4"/>
        <v>915013</v>
      </c>
      <c r="K36" s="9" t="s">
        <v>120</v>
      </c>
      <c r="L36" s="9">
        <v>100</v>
      </c>
      <c r="M36" s="7">
        <f>IF(A36="","",IF(S36="",IF(A36="","",VLOOKUP(K36,calendar_price_2013,MATCH(SUMIF(A$2:A10781,A36,L$2:L10781),Sheet2!$C$1:$P$1,0)+1,0)),S36)*L36)</f>
        <v>47</v>
      </c>
      <c r="N36" s="7">
        <f t="shared" si="0"/>
        <v>9.4</v>
      </c>
      <c r="O36" s="7" t="str">
        <f t="shared" si="6"/>
        <v/>
      </c>
      <c r="R36" s="7" t="str">
        <f t="shared" si="2"/>
        <v/>
      </c>
      <c r="AH36" s="9" t="str">
        <f t="shared" si="7"/>
        <v/>
      </c>
      <c r="AI36" s="9" t="str">
        <f t="shared" si="3"/>
        <v/>
      </c>
      <c r="AJ36" s="9">
        <v>1</v>
      </c>
    </row>
    <row r="37" spans="1:37" ht="20.100000000000001" customHeight="1">
      <c r="A37" s="8">
        <f t="shared" si="4"/>
        <v>915013</v>
      </c>
      <c r="K37" s="9" t="s">
        <v>107</v>
      </c>
      <c r="L37" s="9">
        <v>100</v>
      </c>
      <c r="M37" s="7">
        <f>IF(A37="","",IF(S37="",IF(A37="","",VLOOKUP(K37,calendar_price_2013,MATCH(SUMIF(A$2:A10782,A37,L$2:L10782),Sheet2!$C$1:$P$1,0)+1,0)),S37)*L37)</f>
        <v>47</v>
      </c>
      <c r="N37" s="7">
        <f t="shared" si="0"/>
        <v>9.4</v>
      </c>
      <c r="O37" s="7" t="str">
        <f t="shared" ref="O37:O68" si="8">IF(H37="","",SUMIF(A37:A10783,A37,M37:M10783)+SUMIF(A37:A10783,A37,N37:N10783))</f>
        <v/>
      </c>
      <c r="R37" s="7" t="str">
        <f t="shared" si="2"/>
        <v/>
      </c>
      <c r="AH37" s="9" t="str">
        <f t="shared" ref="AH37:AH68" si="9">IF(H37="","",SUMIF(A37:A10783,A37,L37:L10783))</f>
        <v/>
      </c>
      <c r="AI37" s="9" t="str">
        <f t="shared" si="3"/>
        <v/>
      </c>
    </row>
    <row r="38" spans="1:37" ht="20.100000000000001" customHeight="1">
      <c r="A38" s="8">
        <f t="shared" si="4"/>
        <v>915013</v>
      </c>
      <c r="K38" s="9" t="s">
        <v>211</v>
      </c>
      <c r="L38" s="9">
        <v>100</v>
      </c>
      <c r="M38" s="7">
        <f>IF(A38="","",IF(S38="",IF(A38="","",VLOOKUP(K38,calendar_price_2013,MATCH(SUMIF(A$2:A10783,A38,L$2:L10783),Sheet2!$C$1:$P$1,0)+1,0)),S38)*L38)</f>
        <v>47</v>
      </c>
      <c r="N38" s="7">
        <f t="shared" si="0"/>
        <v>9.4</v>
      </c>
      <c r="O38" s="7" t="str">
        <f t="shared" si="8"/>
        <v/>
      </c>
      <c r="R38" s="7" t="str">
        <f t="shared" si="2"/>
        <v/>
      </c>
      <c r="AH38" s="9" t="str">
        <f t="shared" si="9"/>
        <v/>
      </c>
      <c r="AI38" s="9" t="str">
        <f t="shared" si="3"/>
        <v/>
      </c>
      <c r="AJ38" s="9">
        <v>0</v>
      </c>
      <c r="AK38" s="9">
        <v>1</v>
      </c>
    </row>
    <row r="39" spans="1:37" ht="20.100000000000001" customHeight="1">
      <c r="A39" s="8">
        <f t="shared" si="4"/>
        <v>915013</v>
      </c>
      <c r="K39" s="9" t="s">
        <v>111</v>
      </c>
      <c r="L39" s="9">
        <v>100</v>
      </c>
      <c r="M39" s="7">
        <f>IF(A39="","",IF(S39="",IF(A39="","",VLOOKUP(K39,calendar_price_2013,MATCH(SUMIF(A$2:A10784,A39,L$2:L10784),Sheet2!$C$1:$P$1,0)+1,0)),S39)*L39)</f>
        <v>47</v>
      </c>
      <c r="N39" s="7">
        <f t="shared" si="0"/>
        <v>9.4</v>
      </c>
      <c r="O39" s="7" t="str">
        <f t="shared" si="8"/>
        <v/>
      </c>
      <c r="R39" s="7" t="str">
        <f t="shared" si="2"/>
        <v/>
      </c>
      <c r="AH39" s="9" t="str">
        <f t="shared" si="9"/>
        <v/>
      </c>
      <c r="AI39" s="9" t="str">
        <f t="shared" si="3"/>
        <v/>
      </c>
    </row>
    <row r="40" spans="1:37" ht="20.100000000000001" customHeight="1">
      <c r="A40" s="8">
        <f t="shared" si="4"/>
        <v>915014</v>
      </c>
      <c r="B40" s="8" t="s">
        <v>325</v>
      </c>
      <c r="C40" s="9" t="s">
        <v>326</v>
      </c>
      <c r="D40" s="9" t="s">
        <v>327</v>
      </c>
      <c r="E40" s="9" t="s">
        <v>328</v>
      </c>
      <c r="F40" s="9" t="s">
        <v>18</v>
      </c>
      <c r="G40" s="9" t="s">
        <v>329</v>
      </c>
      <c r="H40" s="9" t="s">
        <v>330</v>
      </c>
      <c r="I40" s="9" t="s">
        <v>331</v>
      </c>
      <c r="J40" s="9" t="s">
        <v>332</v>
      </c>
      <c r="K40" s="9" t="s">
        <v>87</v>
      </c>
      <c r="L40" s="9">
        <v>200</v>
      </c>
      <c r="M40" s="7">
        <f>IF(A40="","",IF(S40="",IF(A40="","",VLOOKUP(K40,calendar_price_2013,MATCH(SUMIF(A$2:A10785,A40,L$2:L10785),Sheet2!$C$1:$P$1,0)+1,0)),S40)*L40)</f>
        <v>108</v>
      </c>
      <c r="N40" s="7">
        <f t="shared" si="0"/>
        <v>21.6</v>
      </c>
      <c r="O40" s="7">
        <f t="shared" si="8"/>
        <v>129.6</v>
      </c>
      <c r="P40" s="5">
        <v>42165</v>
      </c>
      <c r="Q40" s="7">
        <v>129.6</v>
      </c>
      <c r="R40" s="7">
        <f t="shared" si="2"/>
        <v>0</v>
      </c>
      <c r="U40" s="9" t="s">
        <v>243</v>
      </c>
      <c r="AB40" s="9" t="s">
        <v>333</v>
      </c>
      <c r="AH40" s="9">
        <f t="shared" si="9"/>
        <v>200</v>
      </c>
      <c r="AI40" s="9">
        <f t="shared" si="3"/>
        <v>2</v>
      </c>
      <c r="AJ40" s="9">
        <v>1</v>
      </c>
    </row>
    <row r="41" spans="1:37" ht="20.100000000000001" customHeight="1">
      <c r="A41" s="8">
        <f t="shared" si="4"/>
        <v>915015</v>
      </c>
      <c r="B41" s="8" t="s">
        <v>334</v>
      </c>
      <c r="C41" s="9" t="s">
        <v>335</v>
      </c>
      <c r="D41" s="9" t="s">
        <v>336</v>
      </c>
      <c r="E41" s="9" t="s">
        <v>18</v>
      </c>
      <c r="G41" s="9" t="s">
        <v>337</v>
      </c>
      <c r="H41" s="9" t="s">
        <v>338</v>
      </c>
      <c r="I41" s="9" t="s">
        <v>339</v>
      </c>
      <c r="J41" s="9" t="s">
        <v>353</v>
      </c>
      <c r="K41" s="9" t="s">
        <v>110</v>
      </c>
      <c r="L41" s="9">
        <v>100</v>
      </c>
      <c r="M41" s="7">
        <f>IF(A41="","",IF(S41="",IF(A41="","",VLOOKUP(K41,calendar_price_2013,MATCH(SUMIF(A$2:A10786,A41,L$2:L10786),Sheet2!$C$1:$P$1,0)+1,0)),S41)*L41)</f>
        <v>47</v>
      </c>
      <c r="N41" s="7">
        <f>IF(A41="","",IF(T41=1,0,M41*0.2))</f>
        <v>9.4</v>
      </c>
      <c r="O41" s="7">
        <f t="shared" si="8"/>
        <v>282</v>
      </c>
      <c r="P41" s="5">
        <v>42165</v>
      </c>
      <c r="Q41" s="7">
        <v>0</v>
      </c>
      <c r="R41" s="7">
        <f t="shared" si="2"/>
        <v>-282</v>
      </c>
      <c r="U41" s="9" t="s">
        <v>279</v>
      </c>
      <c r="V41" s="9">
        <v>42166</v>
      </c>
      <c r="AH41" s="9">
        <f t="shared" si="9"/>
        <v>500</v>
      </c>
      <c r="AI41" s="9">
        <f t="shared" si="3"/>
        <v>5</v>
      </c>
    </row>
    <row r="42" spans="1:37" ht="20.100000000000001" customHeight="1">
      <c r="A42" s="8">
        <f t="shared" si="4"/>
        <v>915015</v>
      </c>
      <c r="K42" s="9" t="s">
        <v>111</v>
      </c>
      <c r="L42" s="9">
        <v>100</v>
      </c>
      <c r="M42" s="7">
        <f>IF(A42="","",IF(S42="",IF(A42="","",VLOOKUP(K42,calendar_price_2013,MATCH(SUMIF(A$2:A10787,A42,L$2:L10787),Sheet2!$C$1:$P$1,0)+1,0)),S42)*L42)</f>
        <v>47</v>
      </c>
      <c r="N42" s="7">
        <f>IF(A42="","",IF(T42=1,0,M42*0.2))</f>
        <v>9.4</v>
      </c>
      <c r="O42" s="7" t="str">
        <f t="shared" si="8"/>
        <v/>
      </c>
      <c r="R42" s="7" t="str">
        <f t="shared" si="2"/>
        <v/>
      </c>
      <c r="AH42" s="9" t="str">
        <f t="shared" si="9"/>
        <v/>
      </c>
      <c r="AI42" s="9" t="str">
        <f t="shared" si="3"/>
        <v/>
      </c>
    </row>
    <row r="43" spans="1:37" ht="20.100000000000001" customHeight="1">
      <c r="A43" s="8">
        <f t="shared" si="4"/>
        <v>915015</v>
      </c>
      <c r="K43" s="9" t="s">
        <v>113</v>
      </c>
      <c r="L43" s="9">
        <v>100</v>
      </c>
      <c r="M43" s="7">
        <f>IF(A43="","",IF(S43="",IF(A43="","",VLOOKUP(K43,calendar_price_2013,MATCH(SUMIF(A$2:A10788,A43,L$2:L10788),Sheet2!$C$1:$P$1,0)+1,0)),S43)*L43)</f>
        <v>47</v>
      </c>
      <c r="N43" s="7">
        <f>IF(A43="","",IF(T43=1,0,M43*0.2))</f>
        <v>9.4</v>
      </c>
      <c r="O43" s="7" t="str">
        <f t="shared" si="8"/>
        <v/>
      </c>
      <c r="R43" s="7" t="str">
        <f t="shared" si="2"/>
        <v/>
      </c>
      <c r="AH43" s="9" t="str">
        <f t="shared" si="9"/>
        <v/>
      </c>
      <c r="AI43" s="9" t="str">
        <f t="shared" si="3"/>
        <v/>
      </c>
    </row>
    <row r="44" spans="1:37" ht="20.100000000000001" customHeight="1">
      <c r="A44" s="8">
        <f t="shared" si="4"/>
        <v>915015</v>
      </c>
      <c r="K44" s="9" t="s">
        <v>208</v>
      </c>
      <c r="L44" s="9">
        <v>100</v>
      </c>
      <c r="M44" s="7">
        <f>IF(A44="","",IF(S44="",IF(A44="","",VLOOKUP(K44,calendar_price_2013,MATCH(SUMIF(A$2:A10789,A44,L$2:L10789),Sheet2!$C$1:$P$1,0)+1,0)),S44)*L44)</f>
        <v>47</v>
      </c>
      <c r="N44" s="7">
        <f>IF(A44="","",IF(T44=1,0,M44*0.2))</f>
        <v>9.4</v>
      </c>
      <c r="O44" s="7" t="str">
        <f t="shared" si="8"/>
        <v/>
      </c>
      <c r="R44" s="7" t="str">
        <f t="shared" si="2"/>
        <v/>
      </c>
      <c r="AH44" s="9" t="str">
        <f t="shared" si="9"/>
        <v/>
      </c>
      <c r="AI44" s="9" t="str">
        <f t="shared" si="3"/>
        <v/>
      </c>
    </row>
    <row r="45" spans="1:37" ht="20.100000000000001" customHeight="1">
      <c r="A45" s="8">
        <f t="shared" si="4"/>
        <v>915015</v>
      </c>
      <c r="K45" s="9" t="s">
        <v>209</v>
      </c>
      <c r="L45" s="9">
        <v>100</v>
      </c>
      <c r="M45" s="7">
        <f>IF(A45="","",IF(S45="",IF(A45="","",VLOOKUP(K45,calendar_price_2013,MATCH(SUMIF(A$2:A10790,A45,L$2:L10790),Sheet2!$C$1:$P$1,0)+1,0)),S45)*L45)</f>
        <v>47</v>
      </c>
      <c r="N45" s="7">
        <f t="shared" si="0"/>
        <v>9.4</v>
      </c>
      <c r="O45" s="7" t="str">
        <f t="shared" si="8"/>
        <v/>
      </c>
      <c r="R45" s="7" t="str">
        <f t="shared" si="2"/>
        <v/>
      </c>
      <c r="AH45" s="9" t="str">
        <f t="shared" si="9"/>
        <v/>
      </c>
      <c r="AI45" s="9" t="str">
        <f t="shared" si="3"/>
        <v/>
      </c>
      <c r="AJ45" s="9">
        <v>1</v>
      </c>
    </row>
    <row r="46" spans="1:37" ht="20.100000000000001" customHeight="1">
      <c r="A46" s="8">
        <f t="shared" si="4"/>
        <v>915016</v>
      </c>
      <c r="B46" s="8" t="s">
        <v>340</v>
      </c>
      <c r="C46" s="9" t="s">
        <v>341</v>
      </c>
      <c r="D46" s="9" t="s">
        <v>342</v>
      </c>
      <c r="E46" s="9" t="s">
        <v>343</v>
      </c>
      <c r="F46" s="9" t="s">
        <v>344</v>
      </c>
      <c r="G46" s="9" t="s">
        <v>345</v>
      </c>
      <c r="H46" s="9" t="s">
        <v>346</v>
      </c>
      <c r="I46" s="9" t="s">
        <v>347</v>
      </c>
      <c r="J46" s="9" t="s">
        <v>348</v>
      </c>
      <c r="K46" s="9" t="s">
        <v>87</v>
      </c>
      <c r="L46" s="9">
        <v>400</v>
      </c>
      <c r="M46" s="7">
        <f>IF(A46="","",IF(S46="",IF(A46="","",VLOOKUP(K46,calendar_price_2013,MATCH(SUMIF(A$2:A10791,A46,L$2:L10791),Sheet2!$C$1:$P$1,0)+1,0)),S46)*L46)</f>
        <v>188</v>
      </c>
      <c r="N46" s="7">
        <f t="shared" si="0"/>
        <v>37.6</v>
      </c>
      <c r="O46" s="7">
        <f t="shared" si="8"/>
        <v>225.6</v>
      </c>
      <c r="P46" s="5">
        <v>42165</v>
      </c>
      <c r="Q46" s="7">
        <v>225.6</v>
      </c>
      <c r="R46" s="7">
        <f t="shared" si="2"/>
        <v>0</v>
      </c>
      <c r="U46" s="9" t="s">
        <v>243</v>
      </c>
      <c r="AH46" s="9">
        <f t="shared" si="9"/>
        <v>400</v>
      </c>
      <c r="AI46" s="9">
        <f t="shared" si="3"/>
        <v>4</v>
      </c>
    </row>
    <row r="47" spans="1:37" ht="20.100000000000001" customHeight="1">
      <c r="A47" s="8">
        <f t="shared" si="4"/>
        <v>915017</v>
      </c>
      <c r="B47" s="8" t="s">
        <v>354</v>
      </c>
      <c r="C47" s="9" t="s">
        <v>355</v>
      </c>
      <c r="D47" s="9" t="s">
        <v>356</v>
      </c>
      <c r="E47" s="9" t="s">
        <v>18</v>
      </c>
      <c r="F47" s="9" t="s">
        <v>18</v>
      </c>
      <c r="G47" s="9" t="s">
        <v>357</v>
      </c>
      <c r="H47" s="9" t="s">
        <v>358</v>
      </c>
      <c r="I47" s="9" t="s">
        <v>359</v>
      </c>
      <c r="J47" s="9" t="s">
        <v>360</v>
      </c>
      <c r="K47" s="9" t="s">
        <v>103</v>
      </c>
      <c r="L47" s="9">
        <v>200</v>
      </c>
      <c r="M47" s="7">
        <f>IF(A47="","",IF(S47="",IF(A47="","",VLOOKUP(K47,calendar_price_2013,MATCH(SUMIF(A$2:A10792,A47,L$2:L10792),Sheet2!$C$1:$P$1,0)+1,0)),S47)*L47)</f>
        <v>108</v>
      </c>
      <c r="N47" s="7">
        <f t="shared" si="0"/>
        <v>21.6</v>
      </c>
      <c r="O47" s="7">
        <f t="shared" si="8"/>
        <v>129.6</v>
      </c>
      <c r="P47" s="5">
        <v>42168</v>
      </c>
      <c r="Q47" s="7">
        <v>129.6</v>
      </c>
      <c r="R47" s="7">
        <f t="shared" si="2"/>
        <v>0</v>
      </c>
      <c r="U47" s="9" t="s">
        <v>243</v>
      </c>
      <c r="AB47" s="9" t="s">
        <v>444</v>
      </c>
      <c r="AH47" s="9">
        <f t="shared" si="9"/>
        <v>200</v>
      </c>
      <c r="AI47" s="9">
        <f t="shared" si="3"/>
        <v>2</v>
      </c>
    </row>
    <row r="48" spans="1:37" ht="20.100000000000001" customHeight="1">
      <c r="A48" s="8">
        <f t="shared" si="4"/>
        <v>915018</v>
      </c>
      <c r="B48" s="8" t="s">
        <v>445</v>
      </c>
      <c r="C48" s="9" t="s">
        <v>361</v>
      </c>
      <c r="D48" s="9" t="s">
        <v>362</v>
      </c>
      <c r="E48" s="9" t="s">
        <v>18</v>
      </c>
      <c r="F48" s="9" t="s">
        <v>18</v>
      </c>
      <c r="G48" s="9" t="s">
        <v>363</v>
      </c>
      <c r="H48" s="9" t="s">
        <v>364</v>
      </c>
      <c r="I48" s="9" t="s">
        <v>365</v>
      </c>
      <c r="J48" s="9" t="s">
        <v>366</v>
      </c>
      <c r="K48" s="9" t="s">
        <v>105</v>
      </c>
      <c r="L48" s="9">
        <v>200</v>
      </c>
      <c r="M48" s="7">
        <f>IF(A48="","",IF(S48="",IF(A48="","",VLOOKUP(K48,calendar_price_2013,MATCH(SUMIF(A$2:A10793,A48,L$2:L10793),Sheet2!$C$1:$P$1,0)+1,0)),S48)*L48)</f>
        <v>94</v>
      </c>
      <c r="N48" s="7">
        <f t="shared" si="0"/>
        <v>18.8</v>
      </c>
      <c r="O48" s="7">
        <f t="shared" si="8"/>
        <v>225.6</v>
      </c>
      <c r="P48" s="5">
        <v>42168</v>
      </c>
      <c r="Q48" s="7">
        <v>225.6</v>
      </c>
      <c r="R48" s="7">
        <f t="shared" si="2"/>
        <v>0</v>
      </c>
      <c r="U48" s="9" t="s">
        <v>243</v>
      </c>
      <c r="AH48" s="9">
        <f t="shared" si="9"/>
        <v>400</v>
      </c>
      <c r="AI48" s="9">
        <f t="shared" si="3"/>
        <v>4</v>
      </c>
      <c r="AJ48" s="9">
        <v>1</v>
      </c>
    </row>
    <row r="49" spans="1:37" ht="20.100000000000001" customHeight="1">
      <c r="A49" s="8">
        <f t="shared" si="4"/>
        <v>915018</v>
      </c>
      <c r="K49" s="9" t="s">
        <v>108</v>
      </c>
      <c r="L49" s="9">
        <v>100</v>
      </c>
      <c r="M49" s="7">
        <f>IF(A49="","",IF(S49="",IF(A49="","",VLOOKUP(K49,calendar_price_2013,MATCH(SUMIF(A$2:A10794,A49,L$2:L10794),Sheet2!$C$1:$P$1,0)+1,0)),S49)*L49)</f>
        <v>47</v>
      </c>
      <c r="N49" s="7">
        <f t="shared" si="0"/>
        <v>9.4</v>
      </c>
      <c r="O49" s="7" t="str">
        <f t="shared" si="8"/>
        <v/>
      </c>
      <c r="R49" s="7" t="str">
        <f t="shared" si="2"/>
        <v/>
      </c>
      <c r="AH49" s="9" t="str">
        <f t="shared" si="9"/>
        <v/>
      </c>
      <c r="AI49" s="9" t="str">
        <f t="shared" si="3"/>
        <v/>
      </c>
    </row>
    <row r="50" spans="1:37" ht="20.100000000000001" customHeight="1">
      <c r="A50" s="8">
        <f t="shared" si="4"/>
        <v>915018</v>
      </c>
      <c r="K50" s="9" t="s">
        <v>109</v>
      </c>
      <c r="L50" s="9">
        <v>100</v>
      </c>
      <c r="M50" s="7">
        <f>IF(A50="","",IF(S50="",IF(A50="","",VLOOKUP(K50,calendar_price_2013,MATCH(SUMIF(A$2:A10795,A50,L$2:L10795),Sheet2!$C$1:$P$1,0)+1,0)),S50)*L50)</f>
        <v>47</v>
      </c>
      <c r="N50" s="7">
        <f t="shared" si="0"/>
        <v>9.4</v>
      </c>
      <c r="O50" s="7" t="str">
        <f t="shared" si="8"/>
        <v/>
      </c>
      <c r="R50" s="7" t="str">
        <f t="shared" si="2"/>
        <v/>
      </c>
      <c r="AH50" s="9" t="str">
        <f t="shared" si="9"/>
        <v/>
      </c>
      <c r="AI50" s="9" t="str">
        <f t="shared" si="3"/>
        <v/>
      </c>
    </row>
    <row r="51" spans="1:37" ht="20.100000000000001" customHeight="1">
      <c r="A51" s="8">
        <f t="shared" si="4"/>
        <v>915019</v>
      </c>
      <c r="B51" s="8" t="s">
        <v>367</v>
      </c>
      <c r="C51" s="9" t="s">
        <v>368</v>
      </c>
      <c r="D51" s="9" t="s">
        <v>369</v>
      </c>
      <c r="E51" s="9" t="s">
        <v>370</v>
      </c>
      <c r="F51" s="9" t="s">
        <v>238</v>
      </c>
      <c r="G51" s="9" t="s">
        <v>371</v>
      </c>
      <c r="H51" s="9" t="s">
        <v>372</v>
      </c>
      <c r="I51" s="9" t="s">
        <v>374</v>
      </c>
      <c r="J51" s="9" t="s">
        <v>373</v>
      </c>
      <c r="K51" s="9" t="s">
        <v>114</v>
      </c>
      <c r="L51" s="9">
        <v>300</v>
      </c>
      <c r="M51" s="7">
        <f>IF(A51="","",IF(S51="",IF(A51="","",VLOOKUP(K51,calendar_price_2013,MATCH(SUMIF(A$2:A10796,A51,L$2:L10796),Sheet2!$C$1:$P$1,0)+1,0)),S51)*L51)</f>
        <v>141</v>
      </c>
      <c r="N51" s="7">
        <f t="shared" si="0"/>
        <v>28.200000000000003</v>
      </c>
      <c r="O51" s="7">
        <f t="shared" si="8"/>
        <v>282</v>
      </c>
      <c r="P51" s="5">
        <v>42168</v>
      </c>
      <c r="Q51" s="7">
        <v>282</v>
      </c>
      <c r="R51" s="7">
        <f t="shared" si="2"/>
        <v>0</v>
      </c>
      <c r="U51" s="9" t="s">
        <v>243</v>
      </c>
      <c r="AH51" s="9">
        <f t="shared" si="9"/>
        <v>500</v>
      </c>
      <c r="AI51" s="9">
        <f t="shared" si="3"/>
        <v>5</v>
      </c>
      <c r="AJ51" s="9">
        <v>1</v>
      </c>
    </row>
    <row r="52" spans="1:37" ht="20.100000000000001" customHeight="1">
      <c r="A52" s="8">
        <f t="shared" si="4"/>
        <v>915019</v>
      </c>
      <c r="K52" s="9" t="s">
        <v>98</v>
      </c>
      <c r="L52" s="9">
        <v>200</v>
      </c>
      <c r="M52" s="7">
        <f>IF(A52="","",IF(S52="",IF(A52="","",VLOOKUP(K52,calendar_price_2013,MATCH(SUMIF(A$2:A10797,A52,L$2:L10797),Sheet2!$C$1:$P$1,0)+1,0)),S52)*L52)</f>
        <v>94</v>
      </c>
      <c r="N52" s="7">
        <f t="shared" si="0"/>
        <v>18.8</v>
      </c>
      <c r="O52" s="7" t="str">
        <f t="shared" si="8"/>
        <v/>
      </c>
      <c r="R52" s="7" t="str">
        <f t="shared" si="2"/>
        <v/>
      </c>
      <c r="AH52" s="9" t="str">
        <f t="shared" si="9"/>
        <v/>
      </c>
      <c r="AI52" s="9" t="str">
        <f t="shared" si="3"/>
        <v/>
      </c>
    </row>
    <row r="53" spans="1:37" ht="20.100000000000001" customHeight="1">
      <c r="A53" s="8">
        <f t="shared" si="4"/>
        <v>915020</v>
      </c>
      <c r="B53" s="8" t="s">
        <v>375</v>
      </c>
      <c r="C53" s="9" t="s">
        <v>376</v>
      </c>
      <c r="D53" s="9" t="s">
        <v>377</v>
      </c>
      <c r="E53" s="9" t="s">
        <v>378</v>
      </c>
      <c r="F53" s="9" t="s">
        <v>18</v>
      </c>
      <c r="G53" s="9" t="s">
        <v>379</v>
      </c>
      <c r="H53" s="9" t="s">
        <v>380</v>
      </c>
      <c r="I53" s="9" t="s">
        <v>381</v>
      </c>
      <c r="J53" s="9" t="s">
        <v>382</v>
      </c>
      <c r="K53" s="9" t="s">
        <v>112</v>
      </c>
      <c r="L53" s="9">
        <v>100</v>
      </c>
      <c r="M53" s="7">
        <f>IF(A53="","",IF(S53="",IF(A53="","",VLOOKUP(K53,calendar_price_2013,MATCH(SUMIF(A$2:A10798,A53,L$2:L10798),Sheet2!$C$1:$P$1,0)+1,0)),S53)*L53)</f>
        <v>47</v>
      </c>
      <c r="N53" s="7">
        <f t="shared" si="0"/>
        <v>9.4</v>
      </c>
      <c r="O53" s="7">
        <f t="shared" si="8"/>
        <v>225.6</v>
      </c>
      <c r="P53" s="5">
        <v>42168</v>
      </c>
      <c r="Q53" s="7">
        <v>225.6</v>
      </c>
      <c r="R53" s="7">
        <f t="shared" si="2"/>
        <v>0</v>
      </c>
      <c r="U53" s="9" t="s">
        <v>243</v>
      </c>
      <c r="AH53" s="9">
        <f t="shared" si="9"/>
        <v>400</v>
      </c>
      <c r="AI53" s="9">
        <f t="shared" si="3"/>
        <v>4</v>
      </c>
    </row>
    <row r="54" spans="1:37" ht="20.100000000000001" customHeight="1">
      <c r="A54" s="8">
        <f t="shared" si="4"/>
        <v>915020</v>
      </c>
      <c r="K54" s="9" t="s">
        <v>206</v>
      </c>
      <c r="L54" s="9">
        <v>100</v>
      </c>
      <c r="M54" s="7">
        <f>IF(A54="","",IF(S54="",IF(A54="","",VLOOKUP(K54,calendar_price_2013,MATCH(SUMIF(A$2:A10799,A54,L$2:L10799),Sheet2!$C$1:$P$1,0)+1,0)),S54)*L54)</f>
        <v>47</v>
      </c>
      <c r="N54" s="7">
        <f t="shared" si="0"/>
        <v>9.4</v>
      </c>
      <c r="O54" s="7" t="str">
        <f t="shared" si="8"/>
        <v/>
      </c>
      <c r="R54" s="7" t="str">
        <f t="shared" si="2"/>
        <v/>
      </c>
      <c r="AH54" s="9" t="str">
        <f t="shared" si="9"/>
        <v/>
      </c>
      <c r="AI54" s="9" t="str">
        <f t="shared" si="3"/>
        <v/>
      </c>
      <c r="AJ54" s="9">
        <v>1</v>
      </c>
    </row>
    <row r="55" spans="1:37" ht="20.100000000000001" customHeight="1">
      <c r="A55" s="8">
        <f t="shared" si="4"/>
        <v>915020</v>
      </c>
      <c r="K55" s="9" t="s">
        <v>213</v>
      </c>
      <c r="L55" s="9">
        <v>100</v>
      </c>
      <c r="M55" s="7">
        <f>IF(A55="","",IF(S55="",IF(A55="","",VLOOKUP(K55,calendar_price_2013,MATCH(SUMIF(A$2:A10800,A55,L$2:L10800),Sheet2!$C$1:$P$1,0)+1,0)),S55)*L55)</f>
        <v>47</v>
      </c>
      <c r="N55" s="7">
        <f t="shared" si="0"/>
        <v>9.4</v>
      </c>
      <c r="O55" s="7" t="str">
        <f t="shared" si="8"/>
        <v/>
      </c>
      <c r="R55" s="7" t="str">
        <f t="shared" si="2"/>
        <v/>
      </c>
      <c r="AH55" s="9" t="str">
        <f t="shared" si="9"/>
        <v/>
      </c>
      <c r="AI55" s="9" t="str">
        <f t="shared" si="3"/>
        <v/>
      </c>
    </row>
    <row r="56" spans="1:37" ht="20.100000000000001" customHeight="1">
      <c r="A56" s="8">
        <f t="shared" si="4"/>
        <v>915020</v>
      </c>
      <c r="K56" s="9" t="s">
        <v>117</v>
      </c>
      <c r="L56" s="9">
        <v>100</v>
      </c>
      <c r="M56" s="7">
        <f>IF(A56="","",IF(S56="",IF(A56="","",VLOOKUP(K56,calendar_price_2013,MATCH(SUMIF(A$2:A10801,A56,L$2:L10801),Sheet2!$C$1:$P$1,0)+1,0)),S56)*L56)</f>
        <v>47</v>
      </c>
      <c r="N56" s="7">
        <f t="shared" si="0"/>
        <v>9.4</v>
      </c>
      <c r="O56" s="7" t="str">
        <f t="shared" si="8"/>
        <v/>
      </c>
      <c r="R56" s="7" t="str">
        <f t="shared" si="2"/>
        <v/>
      </c>
      <c r="AH56" s="9" t="str">
        <f t="shared" si="9"/>
        <v/>
      </c>
      <c r="AI56" s="9" t="str">
        <f t="shared" si="3"/>
        <v/>
      </c>
    </row>
    <row r="57" spans="1:37" ht="20.100000000000001" customHeight="1">
      <c r="A57" s="8">
        <f t="shared" si="4"/>
        <v>915021</v>
      </c>
      <c r="B57" s="8" t="s">
        <v>383</v>
      </c>
      <c r="C57" s="9" t="s">
        <v>384</v>
      </c>
      <c r="D57" s="9" t="s">
        <v>385</v>
      </c>
      <c r="E57" s="9" t="s">
        <v>386</v>
      </c>
      <c r="F57" s="9" t="s">
        <v>18</v>
      </c>
      <c r="G57" s="9" t="s">
        <v>387</v>
      </c>
      <c r="H57" s="9" t="s">
        <v>388</v>
      </c>
      <c r="I57" s="9" t="s">
        <v>389</v>
      </c>
      <c r="J57" s="9" t="s">
        <v>390</v>
      </c>
      <c r="K57" s="9" t="s">
        <v>121</v>
      </c>
      <c r="L57" s="9">
        <v>100</v>
      </c>
      <c r="M57" s="7">
        <f>IF(A57="","",IF(S57="",IF(A57="","",VLOOKUP(K57,calendar_price_2013,MATCH(SUMIF(A$2:A10802,A57,L$2:L10802),Sheet2!$C$1:$P$1,0)+1,0)),S57)*L57)</f>
        <v>54</v>
      </c>
      <c r="N57" s="7">
        <f t="shared" si="0"/>
        <v>10.8</v>
      </c>
      <c r="O57" s="7">
        <f t="shared" si="8"/>
        <v>129.6</v>
      </c>
      <c r="P57" s="5">
        <v>42168</v>
      </c>
      <c r="Q57" s="7">
        <v>129.6</v>
      </c>
      <c r="R57" s="7">
        <f t="shared" si="2"/>
        <v>0</v>
      </c>
      <c r="U57" s="9" t="s">
        <v>243</v>
      </c>
      <c r="AH57" s="9">
        <f t="shared" si="9"/>
        <v>200</v>
      </c>
      <c r="AI57" s="9">
        <f t="shared" si="3"/>
        <v>2</v>
      </c>
    </row>
    <row r="58" spans="1:37" ht="20.100000000000001" customHeight="1">
      <c r="A58" s="8">
        <f t="shared" si="4"/>
        <v>915021</v>
      </c>
      <c r="K58" s="9" t="s">
        <v>122</v>
      </c>
      <c r="L58" s="9">
        <v>100</v>
      </c>
      <c r="M58" s="7">
        <f>IF(A58="","",IF(S58="",IF(A58="","",VLOOKUP(K58,calendar_price_2013,MATCH(SUMIF(A$2:A10803,A58,L$2:L10803),Sheet2!$C$1:$P$1,0)+1,0)),S58)*L58)</f>
        <v>54</v>
      </c>
      <c r="N58" s="7">
        <f t="shared" si="0"/>
        <v>10.8</v>
      </c>
      <c r="O58" s="7" t="str">
        <f t="shared" si="8"/>
        <v/>
      </c>
      <c r="R58" s="7" t="str">
        <f t="shared" si="2"/>
        <v/>
      </c>
      <c r="AH58" s="9" t="str">
        <f t="shared" si="9"/>
        <v/>
      </c>
      <c r="AI58" s="9" t="str">
        <f t="shared" si="3"/>
        <v/>
      </c>
      <c r="AJ58" s="9">
        <v>1</v>
      </c>
    </row>
    <row r="59" spans="1:37" ht="20.100000000000001" customHeight="1">
      <c r="A59" s="8">
        <f t="shared" si="4"/>
        <v>915022</v>
      </c>
      <c r="B59" s="8" t="s">
        <v>391</v>
      </c>
      <c r="C59" s="9" t="s">
        <v>392</v>
      </c>
      <c r="D59" s="9" t="s">
        <v>393</v>
      </c>
      <c r="E59" s="9" t="s">
        <v>394</v>
      </c>
      <c r="F59" s="9" t="s">
        <v>18</v>
      </c>
      <c r="G59" s="9" t="s">
        <v>395</v>
      </c>
      <c r="H59" s="9" t="s">
        <v>396</v>
      </c>
      <c r="I59" s="9" t="s">
        <v>397</v>
      </c>
      <c r="J59" s="9" t="s">
        <v>398</v>
      </c>
      <c r="K59" s="9" t="s">
        <v>112</v>
      </c>
      <c r="L59" s="9">
        <v>400</v>
      </c>
      <c r="M59" s="7">
        <f>IF(A59="","",IF(S59="",IF(A59="","",VLOOKUP(K59,calendar_price_2013,MATCH(SUMIF(A$2:A10804,A59,L$2:L10804),Sheet2!$C$1:$P$1,0)+1,0)),S59)*L59)</f>
        <v>188</v>
      </c>
      <c r="N59" s="7">
        <f t="shared" si="0"/>
        <v>37.6</v>
      </c>
      <c r="O59" s="7">
        <f t="shared" si="8"/>
        <v>225.6</v>
      </c>
      <c r="P59" s="5">
        <v>42168</v>
      </c>
      <c r="Q59" s="7">
        <v>225.6</v>
      </c>
      <c r="R59" s="7">
        <f t="shared" si="2"/>
        <v>0</v>
      </c>
      <c r="U59" s="9" t="s">
        <v>243</v>
      </c>
      <c r="AB59" s="9" t="s">
        <v>446</v>
      </c>
      <c r="AH59" s="9">
        <f t="shared" si="9"/>
        <v>400</v>
      </c>
      <c r="AI59" s="9">
        <f t="shared" si="3"/>
        <v>4</v>
      </c>
    </row>
    <row r="60" spans="1:37" ht="20.100000000000001" customHeight="1">
      <c r="A60" s="8">
        <f t="shared" si="4"/>
        <v>915023</v>
      </c>
      <c r="B60" s="8" t="s">
        <v>399</v>
      </c>
      <c r="C60" s="9" t="s">
        <v>400</v>
      </c>
      <c r="D60" s="9" t="s">
        <v>401</v>
      </c>
      <c r="E60" s="9" t="s">
        <v>18</v>
      </c>
      <c r="F60" s="9" t="s">
        <v>18</v>
      </c>
      <c r="G60" s="9" t="s">
        <v>402</v>
      </c>
      <c r="H60" s="9" t="s">
        <v>403</v>
      </c>
      <c r="I60" s="9" t="s">
        <v>404</v>
      </c>
      <c r="J60" s="9" t="s">
        <v>405</v>
      </c>
      <c r="K60" s="9" t="s">
        <v>108</v>
      </c>
      <c r="L60" s="9">
        <v>200</v>
      </c>
      <c r="M60" s="7">
        <f>IF(A60="","",IF(S60="",IF(A60="","",VLOOKUP(K60,calendar_price_2013,MATCH(SUMIF(A$2:A10805,A60,L$2:L10805),Sheet2!$C$1:$P$1,0)+1,0)),S60)*L60)</f>
        <v>108</v>
      </c>
      <c r="N60" s="7">
        <f t="shared" si="0"/>
        <v>21.6</v>
      </c>
      <c r="O60" s="7">
        <f t="shared" si="8"/>
        <v>129.6</v>
      </c>
      <c r="P60" s="5">
        <v>42168</v>
      </c>
      <c r="Q60" s="7">
        <v>129.6</v>
      </c>
      <c r="R60" s="7">
        <f t="shared" si="2"/>
        <v>0</v>
      </c>
      <c r="U60" s="9" t="s">
        <v>243</v>
      </c>
      <c r="AB60" s="9" t="s">
        <v>447</v>
      </c>
      <c r="AH60" s="9">
        <f t="shared" si="9"/>
        <v>200</v>
      </c>
      <c r="AI60" s="9">
        <f t="shared" si="3"/>
        <v>2</v>
      </c>
      <c r="AJ60" s="9">
        <v>1</v>
      </c>
    </row>
    <row r="61" spans="1:37" ht="20.100000000000001" customHeight="1">
      <c r="A61" s="8">
        <f t="shared" si="4"/>
        <v>915024</v>
      </c>
      <c r="B61" s="8" t="s">
        <v>406</v>
      </c>
      <c r="C61" s="9" t="s">
        <v>407</v>
      </c>
      <c r="D61" s="9" t="s">
        <v>408</v>
      </c>
      <c r="E61" s="9" t="s">
        <v>413</v>
      </c>
      <c r="F61" s="9" t="s">
        <v>18</v>
      </c>
      <c r="G61" s="9" t="s">
        <v>409</v>
      </c>
      <c r="H61" s="9" t="s">
        <v>410</v>
      </c>
      <c r="I61" s="9" t="s">
        <v>412</v>
      </c>
      <c r="J61" s="9" t="s">
        <v>411</v>
      </c>
      <c r="K61" s="9" t="s">
        <v>101</v>
      </c>
      <c r="L61" s="9">
        <v>300</v>
      </c>
      <c r="M61" s="7">
        <f>IF(A61="","",IF(S61="",IF(A61="","",VLOOKUP(K61,calendar_price_2013,MATCH(SUMIF(A$2:A10806,A61,L$2:L10806),Sheet2!$C$1:$P$1,0)+1,0)),S61)*L61)</f>
        <v>162</v>
      </c>
      <c r="N61" s="7">
        <f t="shared" si="0"/>
        <v>32.4</v>
      </c>
      <c r="O61" s="7">
        <f t="shared" si="8"/>
        <v>194.4</v>
      </c>
      <c r="P61" s="5">
        <v>42168</v>
      </c>
      <c r="Q61" s="7">
        <v>0</v>
      </c>
      <c r="R61" s="7">
        <f t="shared" si="2"/>
        <v>-194.4</v>
      </c>
      <c r="U61" s="9" t="s">
        <v>279</v>
      </c>
      <c r="AH61" s="9">
        <f t="shared" si="9"/>
        <v>300</v>
      </c>
      <c r="AI61" s="9">
        <f t="shared" si="3"/>
        <v>3</v>
      </c>
      <c r="AJ61" s="9">
        <v>1</v>
      </c>
    </row>
    <row r="62" spans="1:37" ht="20.100000000000001" customHeight="1">
      <c r="A62" s="8">
        <f t="shared" si="4"/>
        <v>915025</v>
      </c>
      <c r="B62" s="8" t="s">
        <v>414</v>
      </c>
      <c r="C62" s="9" t="s">
        <v>415</v>
      </c>
      <c r="D62" s="9" t="s">
        <v>416</v>
      </c>
      <c r="E62" s="9" t="s">
        <v>417</v>
      </c>
      <c r="F62" s="9" t="s">
        <v>418</v>
      </c>
      <c r="G62" s="9" t="s">
        <v>419</v>
      </c>
      <c r="H62" s="9" t="s">
        <v>420</v>
      </c>
      <c r="I62" s="9" t="s">
        <v>421</v>
      </c>
      <c r="J62" s="9" t="s">
        <v>422</v>
      </c>
      <c r="K62" s="9" t="s">
        <v>114</v>
      </c>
      <c r="L62" s="9">
        <v>100</v>
      </c>
      <c r="M62" s="7">
        <f>IF(A62="","",IF(S62="",IF(A62="","",VLOOKUP(K62,calendar_price_2013,MATCH(SUMIF(A$2:A10807,A62,L$2:L10807),Sheet2!$C$1:$P$1,0)+1,0)),S62)*L62)</f>
        <v>54</v>
      </c>
      <c r="N62" s="7">
        <f t="shared" si="0"/>
        <v>10.8</v>
      </c>
      <c r="O62" s="7">
        <f t="shared" si="8"/>
        <v>194.4</v>
      </c>
      <c r="P62" s="5">
        <v>42168</v>
      </c>
      <c r="Q62" s="7">
        <v>194.4</v>
      </c>
      <c r="R62" s="7">
        <f t="shared" si="2"/>
        <v>0</v>
      </c>
      <c r="U62" s="9" t="s">
        <v>437</v>
      </c>
      <c r="V62" s="9">
        <v>42166</v>
      </c>
      <c r="AH62" s="9">
        <f t="shared" si="9"/>
        <v>300</v>
      </c>
      <c r="AI62" s="9">
        <f t="shared" si="3"/>
        <v>3</v>
      </c>
      <c r="AJ62" s="9">
        <v>0</v>
      </c>
      <c r="AK62" s="9">
        <v>1</v>
      </c>
    </row>
    <row r="63" spans="1:37" ht="20.100000000000001" customHeight="1">
      <c r="A63" s="8">
        <f t="shared" si="4"/>
        <v>915025</v>
      </c>
      <c r="K63" s="9" t="s">
        <v>118</v>
      </c>
      <c r="L63" s="9">
        <v>100</v>
      </c>
      <c r="M63" s="7">
        <f>IF(A63="","",IF(S63="",IF(A63="","",VLOOKUP(K63,calendar_price_2013,MATCH(SUMIF(A$2:A10808,A63,L$2:L10808),Sheet2!$C$1:$P$1,0)+1,0)),S63)*L63)</f>
        <v>54</v>
      </c>
      <c r="N63" s="7">
        <f t="shared" si="0"/>
        <v>10.8</v>
      </c>
      <c r="O63" s="7" t="str">
        <f t="shared" si="8"/>
        <v/>
      </c>
      <c r="R63" s="7" t="str">
        <f t="shared" si="2"/>
        <v/>
      </c>
      <c r="AH63" s="9" t="str">
        <f t="shared" si="9"/>
        <v/>
      </c>
      <c r="AI63" s="9" t="str">
        <f t="shared" si="3"/>
        <v/>
      </c>
    </row>
    <row r="64" spans="1:37" ht="20.100000000000001" customHeight="1">
      <c r="A64" s="8">
        <f t="shared" si="4"/>
        <v>915025</v>
      </c>
      <c r="K64" s="9" t="s">
        <v>89</v>
      </c>
      <c r="L64" s="9">
        <v>100</v>
      </c>
      <c r="M64" s="7">
        <f>IF(A64="","",IF(S64="",IF(A64="","",VLOOKUP(K64,calendar_price_2013,MATCH(SUMIF(A$2:A10809,A64,L$2:L10809),Sheet2!$C$1:$P$1,0)+1,0)),S64)*L64)</f>
        <v>54</v>
      </c>
      <c r="N64" s="7">
        <f t="shared" si="0"/>
        <v>10.8</v>
      </c>
      <c r="O64" s="7" t="str">
        <f t="shared" si="8"/>
        <v/>
      </c>
      <c r="R64" s="7" t="str">
        <f t="shared" si="2"/>
        <v/>
      </c>
      <c r="AH64" s="9" t="str">
        <f t="shared" si="9"/>
        <v/>
      </c>
      <c r="AI64" s="9" t="str">
        <f t="shared" si="3"/>
        <v/>
      </c>
    </row>
    <row r="65" spans="1:37" ht="20.100000000000001" customHeight="1">
      <c r="A65" s="8">
        <f t="shared" si="4"/>
        <v>915026</v>
      </c>
      <c r="B65" s="8" t="s">
        <v>423</v>
      </c>
      <c r="C65" s="9" t="s">
        <v>424</v>
      </c>
      <c r="D65" s="9" t="s">
        <v>425</v>
      </c>
      <c r="E65" s="9" t="s">
        <v>426</v>
      </c>
      <c r="F65" s="9" t="s">
        <v>18</v>
      </c>
      <c r="G65" s="9" t="s">
        <v>427</v>
      </c>
      <c r="H65" s="9" t="s">
        <v>428</v>
      </c>
      <c r="I65" s="9" t="s">
        <v>429</v>
      </c>
      <c r="J65" s="9" t="s">
        <v>430</v>
      </c>
      <c r="K65" s="9" t="s">
        <v>106</v>
      </c>
      <c r="L65" s="9">
        <v>100</v>
      </c>
      <c r="M65" s="7">
        <f>IF(A65="","",IF(S65="",IF(A65="","",VLOOKUP(K65,calendar_price_2013,MATCH(SUMIF(A$2:A10810,A65,L$2:L10810),Sheet2!$C$1:$P$1,0)+1,0)),S65)*L65)</f>
        <v>54</v>
      </c>
      <c r="N65" s="7">
        <f t="shared" si="0"/>
        <v>10.8</v>
      </c>
      <c r="O65" s="7">
        <f t="shared" si="8"/>
        <v>129.6</v>
      </c>
      <c r="P65" s="5">
        <v>42168</v>
      </c>
      <c r="Q65" s="7">
        <v>0</v>
      </c>
      <c r="R65" s="7">
        <f t="shared" si="2"/>
        <v>-129.6</v>
      </c>
      <c r="U65" s="9" t="s">
        <v>244</v>
      </c>
      <c r="AH65" s="9">
        <f t="shared" si="9"/>
        <v>200</v>
      </c>
      <c r="AI65" s="9">
        <f t="shared" si="3"/>
        <v>2</v>
      </c>
      <c r="AJ65" s="9">
        <v>1</v>
      </c>
    </row>
    <row r="66" spans="1:37" ht="20.100000000000001" customHeight="1">
      <c r="A66" s="8">
        <f t="shared" si="4"/>
        <v>915026</v>
      </c>
      <c r="K66" s="9" t="s">
        <v>204</v>
      </c>
      <c r="L66" s="9">
        <v>100</v>
      </c>
      <c r="M66" s="7">
        <f>IF(A66="","",IF(S66="",IF(A66="","",VLOOKUP(K66,calendar_price_2013,MATCH(SUMIF(A$2:A10811,A66,L$2:L10811),Sheet2!$C$1:$P$1,0)+1,0)),S66)*L66)</f>
        <v>54</v>
      </c>
      <c r="N66" s="7">
        <f t="shared" si="0"/>
        <v>10.8</v>
      </c>
      <c r="O66" s="7" t="str">
        <f t="shared" si="8"/>
        <v/>
      </c>
      <c r="R66" s="7" t="str">
        <f t="shared" si="2"/>
        <v/>
      </c>
      <c r="AH66" s="9" t="str">
        <f t="shared" si="9"/>
        <v/>
      </c>
      <c r="AI66" s="9" t="str">
        <f t="shared" si="3"/>
        <v/>
      </c>
    </row>
    <row r="67" spans="1:37" ht="20.100000000000001" customHeight="1">
      <c r="A67" s="8">
        <f t="shared" si="4"/>
        <v>915027</v>
      </c>
      <c r="B67" s="8" t="s">
        <v>431</v>
      </c>
      <c r="C67" s="9" t="s">
        <v>18</v>
      </c>
      <c r="D67" s="9" t="s">
        <v>432</v>
      </c>
      <c r="E67" s="9" t="s">
        <v>433</v>
      </c>
      <c r="F67" s="9" t="s">
        <v>18</v>
      </c>
      <c r="G67" s="9" t="s">
        <v>123</v>
      </c>
      <c r="H67" s="9" t="s">
        <v>434</v>
      </c>
      <c r="I67" s="9" t="s">
        <v>435</v>
      </c>
      <c r="J67" s="9" t="s">
        <v>436</v>
      </c>
      <c r="K67" s="9" t="s">
        <v>144</v>
      </c>
      <c r="L67" s="9">
        <v>500</v>
      </c>
      <c r="M67" s="7">
        <f>IF(A67="","",IF(S67="",IF(A67="","",VLOOKUP(K67,calendar_price_2013,MATCH(SUMIF(A$2:A10812,A67,L$2:L10812),Sheet2!$C$1:$P$1,0)+1,0)),S67)*L67)</f>
        <v>325</v>
      </c>
      <c r="N67" s="7">
        <f t="shared" si="0"/>
        <v>65</v>
      </c>
      <c r="O67" s="7">
        <f t="shared" si="8"/>
        <v>390</v>
      </c>
      <c r="P67" s="5">
        <v>42168</v>
      </c>
      <c r="Q67" s="7">
        <v>0</v>
      </c>
      <c r="R67" s="7">
        <f t="shared" si="2"/>
        <v>-390</v>
      </c>
      <c r="U67" s="9" t="s">
        <v>279</v>
      </c>
      <c r="AH67" s="9">
        <f t="shared" si="9"/>
        <v>500</v>
      </c>
      <c r="AI67" s="9">
        <f t="shared" si="3"/>
        <v>5</v>
      </c>
    </row>
    <row r="68" spans="1:37" ht="20.100000000000001" customHeight="1">
      <c r="A68" s="8">
        <f t="shared" ref="A68:A95" si="10">IF(K68="","",IF(B68="",A67,A67+1))</f>
        <v>915028</v>
      </c>
      <c r="B68" s="8" t="s">
        <v>438</v>
      </c>
      <c r="C68" s="9" t="s">
        <v>439</v>
      </c>
      <c r="D68" s="9" t="s">
        <v>440</v>
      </c>
      <c r="E68" s="9" t="s">
        <v>443</v>
      </c>
      <c r="F68" s="9" t="s">
        <v>18</v>
      </c>
      <c r="G68" s="9" t="s">
        <v>151</v>
      </c>
      <c r="H68" s="9" t="s">
        <v>441</v>
      </c>
      <c r="I68" s="9" t="s">
        <v>442</v>
      </c>
      <c r="J68" s="9" t="s">
        <v>18</v>
      </c>
      <c r="K68" s="9" t="s">
        <v>114</v>
      </c>
      <c r="L68" s="9">
        <v>100</v>
      </c>
      <c r="M68" s="7">
        <f>IF(A68="","",IF(S68="",IF(A68="","",VLOOKUP(K68,calendar_price_2013,MATCH(SUMIF(A$2:A10813,A68,L$2:L10813),Sheet2!$C$1:$P$1,0)+1,0)),S68)*L68)</f>
        <v>54</v>
      </c>
      <c r="N68" s="7">
        <f t="shared" si="0"/>
        <v>10.8</v>
      </c>
      <c r="O68" s="7">
        <f t="shared" si="8"/>
        <v>129.6</v>
      </c>
      <c r="P68" s="5">
        <v>42168</v>
      </c>
      <c r="Q68" s="7">
        <v>129.6</v>
      </c>
      <c r="R68" s="7">
        <f t="shared" si="2"/>
        <v>0</v>
      </c>
      <c r="U68" s="9" t="s">
        <v>243</v>
      </c>
      <c r="V68" s="9">
        <v>42165</v>
      </c>
      <c r="AH68" s="9">
        <f t="shared" si="9"/>
        <v>200</v>
      </c>
      <c r="AI68" s="9">
        <f t="shared" si="3"/>
        <v>2</v>
      </c>
    </row>
    <row r="69" spans="1:37" ht="20.100000000000001" customHeight="1">
      <c r="A69" s="8">
        <f t="shared" si="10"/>
        <v>915028</v>
      </c>
      <c r="K69" s="9" t="s">
        <v>75</v>
      </c>
      <c r="L69" s="9">
        <v>100</v>
      </c>
      <c r="M69" s="7">
        <f>IF(A69="","",IF(S69="",IF(A69="","",VLOOKUP(K69,calendar_price_2013,MATCH(SUMIF(A$2:A10814,A69,L$2:L10814),Sheet2!$C$1:$P$1,0)+1,0)),S69)*L69)</f>
        <v>54</v>
      </c>
      <c r="N69" s="7">
        <f t="shared" ref="N69:N132" si="11">IF(A69="","",IF(T69=1,0,M69*0.2))</f>
        <v>10.8</v>
      </c>
      <c r="O69" s="7" t="str">
        <f t="shared" ref="O69:O100" si="12">IF(H69="","",SUMIF(A69:A10815,A69,M69:M10815)+SUMIF(A69:A10815,A69,N69:N10815))</f>
        <v/>
      </c>
      <c r="R69" s="7" t="str">
        <f t="shared" si="2"/>
        <v/>
      </c>
      <c r="AH69" s="9" t="str">
        <f t="shared" ref="AH69:AH100" si="13">IF(H69="","",SUMIF(A69:A10815,A69,L69:L10815))</f>
        <v/>
      </c>
      <c r="AI69" s="9" t="str">
        <f t="shared" si="3"/>
        <v/>
      </c>
      <c r="AJ69" s="9">
        <v>1</v>
      </c>
    </row>
    <row r="70" spans="1:37" ht="20.100000000000001" customHeight="1">
      <c r="A70" s="8">
        <f t="shared" si="10"/>
        <v>915029</v>
      </c>
      <c r="B70" s="8" t="s">
        <v>448</v>
      </c>
      <c r="C70" s="9" t="s">
        <v>449</v>
      </c>
      <c r="D70" s="9" t="s">
        <v>450</v>
      </c>
      <c r="E70" s="9" t="s">
        <v>18</v>
      </c>
      <c r="G70" s="9" t="s">
        <v>164</v>
      </c>
      <c r="H70" s="9" t="s">
        <v>451</v>
      </c>
      <c r="I70" s="9" t="s">
        <v>452</v>
      </c>
      <c r="J70" s="9" t="s">
        <v>453</v>
      </c>
      <c r="K70" s="9" t="s">
        <v>107</v>
      </c>
      <c r="L70" s="9">
        <v>100</v>
      </c>
      <c r="M70" s="7">
        <f>IF(A70="","",IF(S70="",IF(A70="","",VLOOKUP(K70,calendar_price_2013,MATCH(SUMIF(A$2:A10815,A70,L$2:L10815),Sheet2!$C$1:$P$1,0)+1,0)),S70)*L70)</f>
        <v>43</v>
      </c>
      <c r="N70" s="7">
        <f>IF(A70="","",IF(T70=1,0,M70*0.2))</f>
        <v>8.6</v>
      </c>
      <c r="O70" s="7">
        <f t="shared" si="12"/>
        <v>309.60000000000002</v>
      </c>
      <c r="P70" s="5">
        <v>42173</v>
      </c>
      <c r="Q70" s="7">
        <v>0</v>
      </c>
      <c r="R70" s="7">
        <f t="shared" ref="R70:R133" si="14">IF(ISBLANK(Q70),"",Q70-O70)</f>
        <v>-309.60000000000002</v>
      </c>
      <c r="S70" s="6">
        <v>0.43</v>
      </c>
      <c r="U70" s="9" t="s">
        <v>279</v>
      </c>
      <c r="AH70" s="9">
        <f t="shared" si="13"/>
        <v>600</v>
      </c>
      <c r="AI70" s="9">
        <f t="shared" ref="AI70:AI133" si="15">IF(AH70="","",AH70/100)</f>
        <v>6</v>
      </c>
      <c r="AJ70" s="9">
        <v>0</v>
      </c>
      <c r="AK70" s="9">
        <v>0</v>
      </c>
    </row>
    <row r="71" spans="1:37" ht="20.100000000000001" customHeight="1">
      <c r="A71" s="8">
        <f t="shared" si="10"/>
        <v>915029</v>
      </c>
      <c r="K71" s="9" t="s">
        <v>207</v>
      </c>
      <c r="L71" s="9">
        <v>100</v>
      </c>
      <c r="M71" s="7">
        <f>IF(A71="","",IF(S71="",IF(A71="","",VLOOKUP(K71,calendar_price_2013,MATCH(SUMIF(A$2:A10816,A71,L$2:L10816),Sheet2!$C$1:$P$1,0)+1,0)),S71)*L71)</f>
        <v>43</v>
      </c>
      <c r="N71" s="7">
        <f t="shared" si="11"/>
        <v>8.6</v>
      </c>
      <c r="O71" s="7" t="str">
        <f t="shared" si="12"/>
        <v/>
      </c>
      <c r="R71" s="7" t="str">
        <f t="shared" si="14"/>
        <v/>
      </c>
      <c r="S71" s="6">
        <v>0.43</v>
      </c>
      <c r="AH71" s="9" t="str">
        <f t="shared" si="13"/>
        <v/>
      </c>
      <c r="AI71" s="9" t="str">
        <f t="shared" si="15"/>
        <v/>
      </c>
    </row>
    <row r="72" spans="1:37" ht="20.100000000000001" customHeight="1">
      <c r="A72" s="8">
        <f t="shared" si="10"/>
        <v>915029</v>
      </c>
      <c r="K72" s="9" t="s">
        <v>209</v>
      </c>
      <c r="L72" s="9">
        <v>100</v>
      </c>
      <c r="M72" s="7">
        <f>IF(A72="","",IF(S72="",IF(A72="","",VLOOKUP(K72,calendar_price_2013,MATCH(SUMIF(A$2:A10817,A72,L$2:L10817),Sheet2!$C$1:$P$1,0)+1,0)),S72)*L72)</f>
        <v>43</v>
      </c>
      <c r="N72" s="7">
        <f t="shared" si="11"/>
        <v>8.6</v>
      </c>
      <c r="O72" s="7" t="str">
        <f t="shared" si="12"/>
        <v/>
      </c>
      <c r="R72" s="7" t="str">
        <f t="shared" si="14"/>
        <v/>
      </c>
      <c r="S72" s="6">
        <v>0.43</v>
      </c>
      <c r="AH72" s="9" t="str">
        <f t="shared" si="13"/>
        <v/>
      </c>
      <c r="AI72" s="9" t="str">
        <f t="shared" si="15"/>
        <v/>
      </c>
    </row>
    <row r="73" spans="1:37" ht="20.100000000000001" customHeight="1">
      <c r="A73" s="8">
        <f t="shared" si="10"/>
        <v>915029</v>
      </c>
      <c r="K73" s="9" t="s">
        <v>114</v>
      </c>
      <c r="L73" s="9">
        <v>200</v>
      </c>
      <c r="M73" s="7">
        <f>IF(A73="","",IF(S73="",IF(A73="","",VLOOKUP(K73,calendar_price_2013,MATCH(SUMIF(A$2:A10818,A73,L$2:L10818),Sheet2!$C$1:$P$1,0)+1,0)),S73)*L73)</f>
        <v>86</v>
      </c>
      <c r="N73" s="7">
        <f t="shared" si="11"/>
        <v>17.2</v>
      </c>
      <c r="O73" s="7" t="str">
        <f t="shared" si="12"/>
        <v/>
      </c>
      <c r="R73" s="7" t="str">
        <f t="shared" si="14"/>
        <v/>
      </c>
      <c r="S73" s="6">
        <v>0.43</v>
      </c>
      <c r="AH73" s="9" t="str">
        <f t="shared" si="13"/>
        <v/>
      </c>
      <c r="AI73" s="9" t="str">
        <f t="shared" si="15"/>
        <v/>
      </c>
    </row>
    <row r="74" spans="1:37" ht="20.100000000000001" customHeight="1">
      <c r="A74" s="8">
        <f t="shared" si="10"/>
        <v>915029</v>
      </c>
      <c r="K74" s="9" t="s">
        <v>121</v>
      </c>
      <c r="L74" s="9">
        <v>100</v>
      </c>
      <c r="M74" s="7">
        <f>IF(A74="","",IF(S74="",IF(A74="","",VLOOKUP(K74,calendar_price_2013,MATCH(SUMIF(A$2:A10819,A74,L$2:L10819),Sheet2!$C$1:$P$1,0)+1,0)),S74)*L74)</f>
        <v>43</v>
      </c>
      <c r="N74" s="7">
        <f t="shared" si="11"/>
        <v>8.6</v>
      </c>
      <c r="O74" s="7" t="str">
        <f t="shared" si="12"/>
        <v/>
      </c>
      <c r="R74" s="7" t="str">
        <f t="shared" si="14"/>
        <v/>
      </c>
      <c r="S74" s="6">
        <v>0.43</v>
      </c>
      <c r="AH74" s="9" t="str">
        <f t="shared" si="13"/>
        <v/>
      </c>
      <c r="AI74" s="9" t="str">
        <f t="shared" si="15"/>
        <v/>
      </c>
      <c r="AJ74" s="9">
        <v>1</v>
      </c>
    </row>
    <row r="75" spans="1:37" ht="20.100000000000001" customHeight="1">
      <c r="A75" s="8">
        <f t="shared" si="10"/>
        <v>915030</v>
      </c>
      <c r="B75" s="8" t="s">
        <v>454</v>
      </c>
      <c r="C75" s="9" t="s">
        <v>18</v>
      </c>
      <c r="D75" s="9" t="s">
        <v>455</v>
      </c>
      <c r="E75" s="9" t="s">
        <v>456</v>
      </c>
      <c r="F75" s="9" t="s">
        <v>457</v>
      </c>
      <c r="G75" s="9" t="s">
        <v>458</v>
      </c>
      <c r="H75" s="9" t="s">
        <v>459</v>
      </c>
      <c r="I75" s="9" t="s">
        <v>460</v>
      </c>
      <c r="J75" s="9" t="s">
        <v>461</v>
      </c>
      <c r="K75" s="9" t="s">
        <v>118</v>
      </c>
      <c r="L75" s="9">
        <v>1000</v>
      </c>
      <c r="M75" s="7">
        <f>IF(A75="","",IF(S75="",IF(A75="","",VLOOKUP(K75,calendar_price_2013,MATCH(SUMIF(A$2:A10820,A75,L$2:L10820),Sheet2!$C$1:$P$1,0)+1,0)),S75)*L75)</f>
        <v>410</v>
      </c>
      <c r="N75" s="7">
        <f t="shared" si="11"/>
        <v>82</v>
      </c>
      <c r="O75" s="7">
        <f t="shared" si="12"/>
        <v>492</v>
      </c>
      <c r="P75" s="5">
        <v>42173</v>
      </c>
      <c r="Q75" s="7">
        <v>0</v>
      </c>
      <c r="R75" s="7">
        <f t="shared" si="14"/>
        <v>-492</v>
      </c>
      <c r="U75" s="9" t="s">
        <v>279</v>
      </c>
      <c r="AH75" s="9">
        <f t="shared" si="13"/>
        <v>1000</v>
      </c>
      <c r="AI75" s="9">
        <f t="shared" si="15"/>
        <v>10</v>
      </c>
    </row>
    <row r="76" spans="1:37" ht="20.100000000000001" customHeight="1">
      <c r="A76" s="8">
        <f t="shared" si="10"/>
        <v>915031</v>
      </c>
      <c r="B76" s="8" t="s">
        <v>462</v>
      </c>
      <c r="C76" s="9" t="s">
        <v>273</v>
      </c>
      <c r="D76" s="9" t="s">
        <v>463</v>
      </c>
      <c r="E76" s="9" t="s">
        <v>464</v>
      </c>
      <c r="G76" s="9" t="s">
        <v>465</v>
      </c>
      <c r="H76" s="9" t="s">
        <v>466</v>
      </c>
      <c r="I76" s="9" t="s">
        <v>467</v>
      </c>
      <c r="J76" s="9" t="s">
        <v>468</v>
      </c>
      <c r="K76" s="9" t="s">
        <v>197</v>
      </c>
      <c r="L76" s="9">
        <v>200</v>
      </c>
      <c r="M76" s="7">
        <f>IF(A76="","",IF(S76="",IF(A76="","",VLOOKUP(K76,calendar_price_2013,MATCH(SUMIF(A$2:A10821,A76,L$2:L10821),Sheet2!$C$1:$P$1,0)+1,0)),S76)*L76)</f>
        <v>182</v>
      </c>
      <c r="N76" s="7">
        <f t="shared" si="11"/>
        <v>36.4</v>
      </c>
      <c r="O76" s="7">
        <f t="shared" si="12"/>
        <v>218.4</v>
      </c>
      <c r="P76" s="5">
        <v>42173</v>
      </c>
      <c r="Q76" s="7">
        <v>0</v>
      </c>
      <c r="R76" s="7">
        <f t="shared" si="14"/>
        <v>-218.4</v>
      </c>
      <c r="U76" s="9" t="s">
        <v>279</v>
      </c>
      <c r="AH76" s="9">
        <f t="shared" si="13"/>
        <v>200</v>
      </c>
      <c r="AI76" s="9">
        <f t="shared" si="15"/>
        <v>2</v>
      </c>
      <c r="AJ76" s="9">
        <v>1</v>
      </c>
    </row>
    <row r="77" spans="1:37" ht="20.100000000000001" customHeight="1">
      <c r="A77" s="8">
        <f t="shared" si="10"/>
        <v>915032</v>
      </c>
      <c r="B77" s="10" t="s">
        <v>469</v>
      </c>
      <c r="C77" s="11" t="s">
        <v>18</v>
      </c>
      <c r="D77" s="11" t="s">
        <v>470</v>
      </c>
      <c r="E77" s="11" t="s">
        <v>471</v>
      </c>
      <c r="F77" s="11" t="s">
        <v>18</v>
      </c>
      <c r="G77" s="11" t="s">
        <v>472</v>
      </c>
      <c r="H77" s="11" t="s">
        <v>473</v>
      </c>
      <c r="I77" s="11" t="s">
        <v>474</v>
      </c>
      <c r="J77" s="11" t="s">
        <v>475</v>
      </c>
      <c r="K77" s="9" t="s">
        <v>120</v>
      </c>
      <c r="L77" s="9">
        <v>800</v>
      </c>
      <c r="M77" s="7">
        <f>IF(A77="","",IF(S77="",IF(A77="","",VLOOKUP(K77,calendar_price_2013,MATCH(SUMIF(A$2:A10822,A77,L$2:L10822),Sheet2!$C$1:$P$1,0)+1,0)),S77)*L77)</f>
        <v>344</v>
      </c>
      <c r="N77" s="7">
        <f t="shared" si="11"/>
        <v>68.8</v>
      </c>
      <c r="O77" s="7">
        <f t="shared" si="12"/>
        <v>412.8</v>
      </c>
      <c r="P77" s="5">
        <v>42173</v>
      </c>
      <c r="Q77" s="7">
        <v>0</v>
      </c>
      <c r="R77" s="7">
        <f t="shared" si="14"/>
        <v>-412.8</v>
      </c>
      <c r="U77" s="9" t="s">
        <v>279</v>
      </c>
      <c r="AH77" s="9">
        <f t="shared" si="13"/>
        <v>800</v>
      </c>
      <c r="AI77" s="9">
        <f t="shared" si="15"/>
        <v>8</v>
      </c>
    </row>
    <row r="78" spans="1:37" ht="20.100000000000001" customHeight="1">
      <c r="A78" s="8">
        <f t="shared" si="10"/>
        <v>915033</v>
      </c>
      <c r="B78" s="3" t="s">
        <v>476</v>
      </c>
      <c r="C78" s="4" t="s">
        <v>407</v>
      </c>
      <c r="D78" s="4" t="s">
        <v>477</v>
      </c>
      <c r="E78" s="4" t="s">
        <v>478</v>
      </c>
      <c r="F78" s="4" t="s">
        <v>18</v>
      </c>
      <c r="G78" s="4" t="s">
        <v>284</v>
      </c>
      <c r="H78" s="4" t="s">
        <v>479</v>
      </c>
      <c r="I78" s="4" t="s">
        <v>480</v>
      </c>
      <c r="J78" s="4" t="s">
        <v>481</v>
      </c>
      <c r="K78" s="9" t="s">
        <v>121</v>
      </c>
      <c r="L78" s="9">
        <v>100</v>
      </c>
      <c r="M78" s="7">
        <f>IF(A78="","",IF(S78="",IF(A78="","",VLOOKUP(K78,calendar_price_2013,MATCH(SUMIF(A$2:A10823,A78,L$2:L10823),Sheet2!$C$1:$P$1,0)+1,0)),S78)*L78)</f>
        <v>54</v>
      </c>
      <c r="N78" s="7">
        <f t="shared" si="11"/>
        <v>10.8</v>
      </c>
      <c r="O78" s="7">
        <f t="shared" si="12"/>
        <v>194.4</v>
      </c>
      <c r="P78" s="5">
        <v>42173</v>
      </c>
      <c r="Q78" s="7">
        <v>0</v>
      </c>
      <c r="R78" s="7">
        <f t="shared" si="14"/>
        <v>-194.4</v>
      </c>
      <c r="U78" s="9" t="s">
        <v>279</v>
      </c>
      <c r="AH78" s="9">
        <f t="shared" si="13"/>
        <v>300</v>
      </c>
      <c r="AI78" s="9">
        <f t="shared" si="15"/>
        <v>3</v>
      </c>
    </row>
    <row r="79" spans="1:37" ht="20.100000000000001" customHeight="1">
      <c r="A79" s="8">
        <f t="shared" si="10"/>
        <v>915033</v>
      </c>
      <c r="K79" s="9" t="s">
        <v>114</v>
      </c>
      <c r="L79" s="9">
        <v>100</v>
      </c>
      <c r="M79" s="7">
        <f>IF(A79="","",IF(S79="",IF(A79="","",VLOOKUP(K79,calendar_price_2013,MATCH(SUMIF(A$2:A10824,A79,L$2:L10824),Sheet2!$C$1:$P$1,0)+1,0)),S79)*L79)</f>
        <v>54</v>
      </c>
      <c r="N79" s="7">
        <f t="shared" si="11"/>
        <v>10.8</v>
      </c>
      <c r="O79" s="7" t="str">
        <f t="shared" si="12"/>
        <v/>
      </c>
      <c r="R79" s="7" t="str">
        <f t="shared" si="14"/>
        <v/>
      </c>
      <c r="AH79" s="9" t="str">
        <f t="shared" si="13"/>
        <v/>
      </c>
      <c r="AI79" s="9" t="str">
        <f t="shared" si="15"/>
        <v/>
      </c>
      <c r="AJ79" s="9">
        <v>1</v>
      </c>
    </row>
    <row r="80" spans="1:37" ht="20.100000000000001" customHeight="1">
      <c r="A80" s="8">
        <f t="shared" si="10"/>
        <v>915033</v>
      </c>
      <c r="K80" s="9" t="s">
        <v>118</v>
      </c>
      <c r="L80" s="9">
        <v>100</v>
      </c>
      <c r="M80" s="7">
        <f>IF(A80="","",IF(S80="",IF(A80="","",VLOOKUP(K80,calendar_price_2013,MATCH(SUMIF(A$2:A10825,A80,L$2:L10825),Sheet2!$C$1:$P$1,0)+1,0)),S80)*L80)</f>
        <v>54</v>
      </c>
      <c r="N80" s="7">
        <f t="shared" si="11"/>
        <v>10.8</v>
      </c>
      <c r="O80" s="7" t="str">
        <f t="shared" si="12"/>
        <v/>
      </c>
      <c r="R80" s="7" t="str">
        <f t="shared" si="14"/>
        <v/>
      </c>
      <c r="AH80" s="9" t="str">
        <f t="shared" si="13"/>
        <v/>
      </c>
      <c r="AI80" s="9" t="str">
        <f t="shared" si="15"/>
        <v/>
      </c>
    </row>
    <row r="81" spans="1:36" ht="20.100000000000001" customHeight="1">
      <c r="A81" s="8">
        <f t="shared" si="10"/>
        <v>915034</v>
      </c>
      <c r="B81" s="1" t="s">
        <v>482</v>
      </c>
      <c r="C81" s="2" t="s">
        <v>483</v>
      </c>
      <c r="D81" s="2" t="s">
        <v>484</v>
      </c>
      <c r="E81" s="2"/>
      <c r="F81" s="2" t="s">
        <v>18</v>
      </c>
      <c r="G81" s="2" t="s">
        <v>485</v>
      </c>
      <c r="H81" s="2" t="s">
        <v>486</v>
      </c>
      <c r="I81" s="2" t="s">
        <v>487</v>
      </c>
      <c r="J81" s="2" t="s">
        <v>488</v>
      </c>
      <c r="K81" s="9" t="s">
        <v>100</v>
      </c>
      <c r="L81" s="9">
        <v>200</v>
      </c>
      <c r="M81" s="7">
        <f>IF(A81="","",IF(S81="",IF(A81="","",VLOOKUP(K81,calendar_price_2013,MATCH(SUMIF(A$2:A10826,A81,L$2:L10826),Sheet2!$C$1:$P$1,0)+1,0)),S81)*L81)</f>
        <v>108</v>
      </c>
      <c r="N81" s="7">
        <f t="shared" si="11"/>
        <v>21.6</v>
      </c>
      <c r="O81" s="7">
        <f t="shared" si="12"/>
        <v>473.6</v>
      </c>
      <c r="P81" s="5">
        <v>42173</v>
      </c>
      <c r="Q81" s="7">
        <v>0</v>
      </c>
      <c r="R81" s="7">
        <f t="shared" si="14"/>
        <v>-473.6</v>
      </c>
      <c r="S81" s="6">
        <v>0.54</v>
      </c>
      <c r="U81" s="9" t="s">
        <v>244</v>
      </c>
      <c r="AH81" s="9">
        <f t="shared" si="13"/>
        <v>1000</v>
      </c>
      <c r="AI81" s="9">
        <f t="shared" si="15"/>
        <v>10</v>
      </c>
      <c r="AJ81" s="9">
        <v>1</v>
      </c>
    </row>
    <row r="82" spans="1:36" ht="20.100000000000001" customHeight="1">
      <c r="A82" s="8">
        <f t="shared" si="10"/>
        <v>915034</v>
      </c>
      <c r="K82" s="9" t="s">
        <v>100</v>
      </c>
      <c r="L82" s="9">
        <v>300</v>
      </c>
      <c r="M82" s="7">
        <f>IF(A82="","",IF(S82="",IF(A82="","",VLOOKUP(K82,calendar_price_2013,MATCH(SUMIF(A$2:A10827,A82,L$2:L10827),Sheet2!$C$1:$P$1,0)+1,0)),S82)*L82)</f>
        <v>129</v>
      </c>
      <c r="N82" s="7">
        <f t="shared" si="11"/>
        <v>0</v>
      </c>
      <c r="O82" s="7" t="str">
        <f t="shared" si="12"/>
        <v/>
      </c>
      <c r="R82" s="7" t="str">
        <f t="shared" si="14"/>
        <v/>
      </c>
      <c r="S82" s="6">
        <v>0.43</v>
      </c>
      <c r="T82" s="9">
        <v>1</v>
      </c>
      <c r="AH82" s="9" t="str">
        <f t="shared" si="13"/>
        <v/>
      </c>
      <c r="AI82" s="9" t="str">
        <f t="shared" si="15"/>
        <v/>
      </c>
    </row>
    <row r="83" spans="1:36" ht="20.100000000000001" customHeight="1">
      <c r="A83" s="8">
        <f t="shared" si="10"/>
        <v>915034</v>
      </c>
      <c r="K83" s="9" t="s">
        <v>107</v>
      </c>
      <c r="L83" s="9">
        <v>500</v>
      </c>
      <c r="M83" s="7">
        <f>IF(A83="","",IF(S83="",IF(A83="","",VLOOKUP(K83,calendar_price_2013,MATCH(SUMIF(A$2:A10828,A83,L$2:L10828),Sheet2!$C$1:$P$1,0)+1,0)),S83)*L83)</f>
        <v>215</v>
      </c>
      <c r="N83" s="7">
        <f t="shared" si="11"/>
        <v>0</v>
      </c>
      <c r="O83" s="7" t="str">
        <f t="shared" si="12"/>
        <v/>
      </c>
      <c r="R83" s="7" t="str">
        <f t="shared" si="14"/>
        <v/>
      </c>
      <c r="S83" s="6">
        <v>0.43</v>
      </c>
      <c r="T83" s="9">
        <v>1</v>
      </c>
      <c r="AH83" s="9" t="str">
        <f t="shared" si="13"/>
        <v/>
      </c>
      <c r="AI83" s="9" t="str">
        <f t="shared" si="15"/>
        <v/>
      </c>
    </row>
    <row r="84" spans="1:36" ht="20.100000000000001" customHeight="1">
      <c r="A84" s="8" t="str">
        <f t="shared" si="10"/>
        <v/>
      </c>
      <c r="M84" s="7" t="str">
        <f>IF(A84="","",IF(S84="",IF(A84="","",VLOOKUP(K84,calendar_price_2013,MATCH(SUMIF(A$2:A10829,A84,L$2:L10829),Sheet2!$C$1:$P$1,0)+1,0)),S84)*L84)</f>
        <v/>
      </c>
      <c r="N84" s="7" t="str">
        <f t="shared" si="11"/>
        <v/>
      </c>
      <c r="O84" s="7" t="str">
        <f t="shared" si="12"/>
        <v/>
      </c>
      <c r="R84" s="7" t="str">
        <f t="shared" si="14"/>
        <v/>
      </c>
      <c r="AH84" s="9" t="str">
        <f t="shared" si="13"/>
        <v/>
      </c>
      <c r="AI84" s="9" t="str">
        <f t="shared" si="15"/>
        <v/>
      </c>
    </row>
    <row r="85" spans="1:36" ht="20.100000000000001" customHeight="1">
      <c r="A85" s="8" t="str">
        <f t="shared" si="10"/>
        <v/>
      </c>
      <c r="M85" s="7" t="str">
        <f>IF(A85="","",IF(S85="",IF(A85="","",VLOOKUP(K85,calendar_price_2013,MATCH(SUMIF(A$2:A10830,A85,L$2:L10830),Sheet2!$C$1:$P$1,0)+1,0)),S85)*L85)</f>
        <v/>
      </c>
      <c r="N85" s="7" t="str">
        <f t="shared" si="11"/>
        <v/>
      </c>
      <c r="O85" s="7" t="str">
        <f t="shared" si="12"/>
        <v/>
      </c>
      <c r="R85" s="7" t="str">
        <f t="shared" si="14"/>
        <v/>
      </c>
      <c r="AH85" s="9" t="str">
        <f t="shared" si="13"/>
        <v/>
      </c>
      <c r="AI85" s="9" t="str">
        <f t="shared" si="15"/>
        <v/>
      </c>
    </row>
    <row r="86" spans="1:36" ht="20.100000000000001" customHeight="1">
      <c r="A86" s="8" t="str">
        <f t="shared" si="10"/>
        <v/>
      </c>
      <c r="M86" s="7" t="str">
        <f>IF(A86="","",IF(S86="",IF(A86="","",VLOOKUP(K86,calendar_price_2013,MATCH(SUMIF(A$2:A10831,A86,L$2:L10831),Sheet2!$C$1:$P$1,0)+1,0)),S86)*L86)</f>
        <v/>
      </c>
      <c r="N86" s="7" t="str">
        <f t="shared" si="11"/>
        <v/>
      </c>
      <c r="O86" s="7" t="str">
        <f t="shared" si="12"/>
        <v/>
      </c>
      <c r="R86" s="7" t="str">
        <f t="shared" si="14"/>
        <v/>
      </c>
      <c r="AH86" s="9" t="str">
        <f t="shared" si="13"/>
        <v/>
      </c>
      <c r="AI86" s="9" t="str">
        <f t="shared" si="15"/>
        <v/>
      </c>
      <c r="AJ86" s="9">
        <v>1</v>
      </c>
    </row>
    <row r="87" spans="1:36" ht="20.100000000000001" customHeight="1">
      <c r="A87" s="8" t="str">
        <f t="shared" si="10"/>
        <v/>
      </c>
      <c r="M87" s="7" t="str">
        <f>IF(A87="","",IF(S87="",IF(A87="","",VLOOKUP(K87,calendar_price_2013,MATCH(SUMIF(A$2:A10832,A87,L$2:L10832),Sheet2!$C$1:$P$1,0)+1,0)),S87)*L87)</f>
        <v/>
      </c>
      <c r="N87" s="7" t="str">
        <f t="shared" si="11"/>
        <v/>
      </c>
      <c r="O87" s="7" t="str">
        <f t="shared" si="12"/>
        <v/>
      </c>
      <c r="R87" s="7" t="str">
        <f t="shared" si="14"/>
        <v/>
      </c>
      <c r="AH87" s="9" t="str">
        <f t="shared" si="13"/>
        <v/>
      </c>
      <c r="AI87" s="9" t="str">
        <f t="shared" si="15"/>
        <v/>
      </c>
    </row>
    <row r="88" spans="1:36" ht="20.100000000000001" customHeight="1">
      <c r="A88" s="8" t="str">
        <f t="shared" si="10"/>
        <v/>
      </c>
      <c r="M88" s="7" t="str">
        <f>IF(A88="","",IF(S88="",IF(A88="","",VLOOKUP(K88,calendar_price_2013,MATCH(SUMIF(A$2:A10833,A88,L$2:L10833),Sheet2!$C$1:$P$1,0)+1,0)),S88)*L88)</f>
        <v/>
      </c>
      <c r="N88" s="7" t="str">
        <f t="shared" si="11"/>
        <v/>
      </c>
      <c r="O88" s="7" t="str">
        <f t="shared" si="12"/>
        <v/>
      </c>
      <c r="R88" s="7" t="str">
        <f t="shared" si="14"/>
        <v/>
      </c>
      <c r="AH88" s="9" t="str">
        <f t="shared" si="13"/>
        <v/>
      </c>
      <c r="AI88" s="9" t="str">
        <f t="shared" si="15"/>
        <v/>
      </c>
    </row>
    <row r="89" spans="1:36" ht="20.100000000000001" customHeight="1">
      <c r="A89" s="8" t="str">
        <f t="shared" si="10"/>
        <v/>
      </c>
      <c r="M89" s="7" t="str">
        <f>IF(A89="","",IF(S89="",IF(A89="","",VLOOKUP(K89,calendar_price_2013,MATCH(SUMIF(A$2:A10834,A89,L$2:L10834),Sheet2!$C$1:$P$1,0)+1,0)),S89)*L89)</f>
        <v/>
      </c>
      <c r="N89" s="7" t="str">
        <f t="shared" si="11"/>
        <v/>
      </c>
      <c r="O89" s="7" t="str">
        <f t="shared" si="12"/>
        <v/>
      </c>
      <c r="R89" s="7" t="str">
        <f t="shared" si="14"/>
        <v/>
      </c>
      <c r="AH89" s="9" t="str">
        <f t="shared" si="13"/>
        <v/>
      </c>
      <c r="AI89" s="9" t="str">
        <f t="shared" si="15"/>
        <v/>
      </c>
      <c r="AJ89" s="9">
        <v>1</v>
      </c>
    </row>
    <row r="90" spans="1:36" ht="20.100000000000001" customHeight="1">
      <c r="A90" s="8" t="str">
        <f t="shared" si="10"/>
        <v/>
      </c>
      <c r="M90" s="7" t="str">
        <f>IF(A90="","",IF(S90="",IF(A90="","",VLOOKUP(K90,calendar_price_2013,MATCH(SUMIF(A$2:A10835,A90,L$2:L10835),Sheet2!$C$1:$P$1,0)+1,0)),S90)*L90)</f>
        <v/>
      </c>
      <c r="N90" s="7" t="str">
        <f t="shared" si="11"/>
        <v/>
      </c>
      <c r="O90" s="7" t="str">
        <f t="shared" si="12"/>
        <v/>
      </c>
      <c r="R90" s="7" t="str">
        <f t="shared" si="14"/>
        <v/>
      </c>
      <c r="AH90" s="9" t="str">
        <f t="shared" si="13"/>
        <v/>
      </c>
      <c r="AI90" s="9" t="str">
        <f t="shared" si="15"/>
        <v/>
      </c>
    </row>
    <row r="91" spans="1:36" ht="20.100000000000001" customHeight="1">
      <c r="A91" s="8" t="str">
        <f t="shared" si="10"/>
        <v/>
      </c>
      <c r="M91" s="7" t="str">
        <f>IF(A91="","",IF(S91="",IF(A91="","",VLOOKUP(K91,calendar_price_2013,MATCH(SUMIF(A$2:A10836,A91,L$2:L10836),Sheet2!$C$1:$P$1,0)+1,0)),S91)*L91)</f>
        <v/>
      </c>
      <c r="N91" s="7" t="str">
        <f t="shared" si="11"/>
        <v/>
      </c>
      <c r="O91" s="7" t="str">
        <f t="shared" si="12"/>
        <v/>
      </c>
      <c r="R91" s="7" t="str">
        <f t="shared" si="14"/>
        <v/>
      </c>
      <c r="AH91" s="9" t="str">
        <f t="shared" si="13"/>
        <v/>
      </c>
      <c r="AI91" s="9" t="str">
        <f t="shared" si="15"/>
        <v/>
      </c>
    </row>
    <row r="92" spans="1:36" ht="20.100000000000001" customHeight="1">
      <c r="A92" s="8" t="str">
        <f t="shared" si="10"/>
        <v/>
      </c>
      <c r="M92" s="7" t="str">
        <f>IF(A92="","",IF(S92="",IF(A92="","",VLOOKUP(K92,calendar_price_2013,MATCH(SUMIF(A$2:A10837,A92,L$2:L10837),Sheet2!$C$1:$P$1,0)+1,0)),S92)*L92)</f>
        <v/>
      </c>
      <c r="N92" s="7" t="str">
        <f t="shared" si="11"/>
        <v/>
      </c>
      <c r="O92" s="7" t="str">
        <f t="shared" si="12"/>
        <v/>
      </c>
      <c r="R92" s="7" t="str">
        <f t="shared" si="14"/>
        <v/>
      </c>
      <c r="AH92" s="9" t="str">
        <f t="shared" si="13"/>
        <v/>
      </c>
      <c r="AI92" s="9" t="str">
        <f t="shared" si="15"/>
        <v/>
      </c>
    </row>
    <row r="93" spans="1:36" ht="20.100000000000001" customHeight="1">
      <c r="A93" s="8" t="str">
        <f t="shared" si="10"/>
        <v/>
      </c>
      <c r="M93" s="7" t="str">
        <f>IF(A93="","",IF(S93="",IF(A93="","",VLOOKUP(K93,calendar_price_2013,MATCH(SUMIF(A$2:A10838,A93,L$2:L10838),Sheet2!$C$1:$P$1,0)+1,0)),S93)*L93)</f>
        <v/>
      </c>
      <c r="N93" s="7" t="str">
        <f t="shared" si="11"/>
        <v/>
      </c>
      <c r="O93" s="7" t="str">
        <f t="shared" si="12"/>
        <v/>
      </c>
      <c r="R93" s="7" t="str">
        <f t="shared" si="14"/>
        <v/>
      </c>
      <c r="AH93" s="9" t="str">
        <f t="shared" si="13"/>
        <v/>
      </c>
      <c r="AI93" s="9" t="str">
        <f t="shared" si="15"/>
        <v/>
      </c>
      <c r="AJ93" s="9">
        <v>1</v>
      </c>
    </row>
    <row r="94" spans="1:36" ht="20.100000000000001" customHeight="1">
      <c r="A94" s="8" t="str">
        <f t="shared" si="10"/>
        <v/>
      </c>
      <c r="M94" s="7" t="str">
        <f>IF(A94="","",IF(S94="",IF(A94="","",VLOOKUP(K94,calendar_price_2013,MATCH(SUMIF(A$2:A10839,A94,L$2:L10839),Sheet2!$C$1:$P$1,0)+1,0)),S94)*L94)</f>
        <v/>
      </c>
      <c r="N94" s="7" t="str">
        <f t="shared" si="11"/>
        <v/>
      </c>
      <c r="O94" s="7" t="str">
        <f t="shared" si="12"/>
        <v/>
      </c>
      <c r="R94" s="7" t="str">
        <f t="shared" si="14"/>
        <v/>
      </c>
      <c r="AH94" s="9" t="str">
        <f t="shared" si="13"/>
        <v/>
      </c>
      <c r="AI94" s="9" t="str">
        <f t="shared" si="15"/>
        <v/>
      </c>
    </row>
    <row r="95" spans="1:36" ht="20.100000000000001" customHeight="1">
      <c r="A95" s="8" t="str">
        <f t="shared" si="10"/>
        <v/>
      </c>
      <c r="M95" s="7" t="str">
        <f>IF(A95="","",IF(S95="",IF(A95="","",VLOOKUP(K95,calendar_price_2013,MATCH(SUMIF(A$2:A10840,A95,L$2:L10840),Sheet2!$C$1:$P$1,0)+1,0)),S95)*L95)</f>
        <v/>
      </c>
      <c r="N95" s="7" t="str">
        <f t="shared" si="11"/>
        <v/>
      </c>
      <c r="O95" s="7" t="str">
        <f t="shared" si="12"/>
        <v/>
      </c>
      <c r="R95" s="7" t="str">
        <f t="shared" si="14"/>
        <v/>
      </c>
      <c r="AH95" s="9" t="str">
        <f t="shared" si="13"/>
        <v/>
      </c>
      <c r="AI95" s="9" t="str">
        <f t="shared" si="15"/>
        <v/>
      </c>
    </row>
    <row r="96" spans="1:36" ht="20.100000000000001" customHeight="1">
      <c r="A96" s="8" t="str">
        <f t="shared" ref="A96:A134" si="16">IF(K96="","",IF(B96="",A95,A95+1))</f>
        <v/>
      </c>
      <c r="M96" s="7" t="str">
        <f>IF(A96="","",IF(S96="",IF(A96="","",VLOOKUP(K96,calendar_price_2013,MATCH(SUMIF(A$2:A10841,A96,L$2:L10841),Sheet2!$C$1:$P$1,0)+1,0)),S96)*L96)</f>
        <v/>
      </c>
      <c r="N96" s="7" t="str">
        <f t="shared" si="11"/>
        <v/>
      </c>
      <c r="O96" s="7" t="str">
        <f t="shared" si="12"/>
        <v/>
      </c>
      <c r="R96" s="7" t="str">
        <f t="shared" si="14"/>
        <v/>
      </c>
      <c r="AH96" s="9" t="str">
        <f t="shared" si="13"/>
        <v/>
      </c>
      <c r="AI96" s="9" t="str">
        <f t="shared" si="15"/>
        <v/>
      </c>
      <c r="AJ96" s="9">
        <v>1</v>
      </c>
    </row>
    <row r="97" spans="1:37" ht="20.100000000000001" customHeight="1">
      <c r="A97" s="8" t="str">
        <f t="shared" si="16"/>
        <v/>
      </c>
      <c r="M97" s="7" t="str">
        <f>IF(A97="","",IF(S97="",IF(A97="","",VLOOKUP(K97,calendar_price_2013,MATCH(SUMIF(A$2:A10842,A97,L$2:L10842),Sheet2!$C$1:$P$1,0)+1,0)),S97)*L97)</f>
        <v/>
      </c>
      <c r="N97" s="7" t="str">
        <f t="shared" si="11"/>
        <v/>
      </c>
      <c r="O97" s="7" t="str">
        <f t="shared" si="12"/>
        <v/>
      </c>
      <c r="R97" s="7" t="str">
        <f t="shared" si="14"/>
        <v/>
      </c>
      <c r="AH97" s="9" t="str">
        <f t="shared" si="13"/>
        <v/>
      </c>
      <c r="AI97" s="9" t="str">
        <f t="shared" si="15"/>
        <v/>
      </c>
    </row>
    <row r="98" spans="1:37" ht="20.100000000000001" customHeight="1">
      <c r="A98" s="8" t="str">
        <f t="shared" si="16"/>
        <v/>
      </c>
      <c r="M98" s="7" t="str">
        <f>IF(A98="","",IF(S98="",IF(A98="","",VLOOKUP(K98,calendar_price_2013,MATCH(SUMIF(A$2:A10843,A98,L$2:L10843),Sheet2!$C$1:$P$1,0)+1,0)),S98)*L98)</f>
        <v/>
      </c>
      <c r="N98" s="7" t="str">
        <f t="shared" si="11"/>
        <v/>
      </c>
      <c r="O98" s="7" t="str">
        <f t="shared" si="12"/>
        <v/>
      </c>
      <c r="R98" s="7" t="str">
        <f t="shared" si="14"/>
        <v/>
      </c>
      <c r="AB98" s="9" t="s">
        <v>153</v>
      </c>
      <c r="AH98" s="9" t="str">
        <f t="shared" si="13"/>
        <v/>
      </c>
      <c r="AI98" s="9" t="str">
        <f t="shared" si="15"/>
        <v/>
      </c>
      <c r="AJ98" s="9">
        <v>0</v>
      </c>
      <c r="AK98" s="9">
        <v>1</v>
      </c>
    </row>
    <row r="99" spans="1:37" ht="20.100000000000001" customHeight="1">
      <c r="A99" s="8" t="str">
        <f t="shared" si="16"/>
        <v/>
      </c>
      <c r="M99" s="7" t="str">
        <f>IF(A99="","",IF(S99="",IF(A99="","",VLOOKUP(K99,calendar_price_2013,MATCH(SUMIF(A$2:A10844,A99,L$2:L10844),Sheet2!$C$1:$P$1,0)+1,0)),S99)*L99)</f>
        <v/>
      </c>
      <c r="N99" s="7" t="str">
        <f t="shared" si="11"/>
        <v/>
      </c>
      <c r="O99" s="7" t="str">
        <f t="shared" si="12"/>
        <v/>
      </c>
      <c r="R99" s="7" t="str">
        <f t="shared" si="14"/>
        <v/>
      </c>
      <c r="AH99" s="9" t="str">
        <f t="shared" si="13"/>
        <v/>
      </c>
      <c r="AI99" s="9" t="str">
        <f t="shared" si="15"/>
        <v/>
      </c>
    </row>
    <row r="100" spans="1:37" ht="20.100000000000001" customHeight="1">
      <c r="A100" s="8" t="str">
        <f t="shared" si="16"/>
        <v/>
      </c>
      <c r="M100" s="7" t="str">
        <f>IF(A100="","",IF(S100="",IF(A100="","",VLOOKUP(K100,calendar_price_2013,MATCH(SUMIF(A$2:A10845,A100,L$2:L10845),Sheet2!$C$1:$P$1,0)+1,0)),S100)*L100)</f>
        <v/>
      </c>
      <c r="N100" s="7" t="str">
        <f t="shared" si="11"/>
        <v/>
      </c>
      <c r="O100" s="7" t="str">
        <f t="shared" si="12"/>
        <v/>
      </c>
      <c r="R100" s="7" t="str">
        <f t="shared" si="14"/>
        <v/>
      </c>
      <c r="AH100" s="9" t="str">
        <f t="shared" si="13"/>
        <v/>
      </c>
      <c r="AI100" s="9" t="str">
        <f t="shared" si="15"/>
        <v/>
      </c>
    </row>
    <row r="101" spans="1:37" ht="20.100000000000001" customHeight="1">
      <c r="A101" s="8" t="str">
        <f t="shared" si="16"/>
        <v/>
      </c>
      <c r="M101" s="7" t="str">
        <f>IF(A101="","",IF(S101="",IF(A101="","",VLOOKUP(K101,calendar_price_2013,MATCH(SUMIF(A$2:A10846,A101,L$2:L10846),Sheet2!$C$1:$P$1,0)+1,0)),S101)*L101)</f>
        <v/>
      </c>
      <c r="N101" s="7" t="str">
        <f t="shared" si="11"/>
        <v/>
      </c>
      <c r="O101" s="7" t="str">
        <f t="shared" ref="O101:O105" si="17">IF(H101="","",SUMIF(A101:A10847,A101,M101:M10847)+SUMIF(A101:A10847,A101,N101:N10847))</f>
        <v/>
      </c>
      <c r="R101" s="7" t="str">
        <f t="shared" si="14"/>
        <v/>
      </c>
      <c r="AH101" s="9" t="str">
        <f t="shared" ref="AH101:AH105" si="18">IF(H101="","",SUMIF(A101:A10847,A101,L101:L10847))</f>
        <v/>
      </c>
      <c r="AI101" s="9" t="str">
        <f t="shared" si="15"/>
        <v/>
      </c>
    </row>
    <row r="102" spans="1:37" ht="20.100000000000001" customHeight="1">
      <c r="A102" s="8" t="str">
        <f t="shared" si="16"/>
        <v/>
      </c>
      <c r="M102" s="7" t="str">
        <f>IF(A102="","",IF(S102="",IF(A102="","",VLOOKUP(K102,calendar_price_2013,MATCH(SUMIF(A$2:A10847,A102,L$2:L10847),Sheet2!$C$1:$P$1,0)+1,0)),S102)*L102)</f>
        <v/>
      </c>
      <c r="N102" s="7" t="str">
        <f t="shared" si="11"/>
        <v/>
      </c>
      <c r="O102" s="7" t="str">
        <f t="shared" si="17"/>
        <v/>
      </c>
      <c r="R102" s="7" t="str">
        <f t="shared" si="14"/>
        <v/>
      </c>
      <c r="AH102" s="9" t="str">
        <f t="shared" si="18"/>
        <v/>
      </c>
      <c r="AI102" s="9" t="str">
        <f t="shared" si="15"/>
        <v/>
      </c>
      <c r="AJ102" s="9">
        <v>1</v>
      </c>
    </row>
    <row r="103" spans="1:37" ht="20.100000000000001" customHeight="1">
      <c r="A103" s="8" t="str">
        <f t="shared" si="16"/>
        <v/>
      </c>
      <c r="M103" s="7" t="str">
        <f>IF(A103="","",IF(S103="",IF(A103="","",VLOOKUP(K103,calendar_price_2013,MATCH(SUMIF(A$2:A10848,A103,L$2:L10848),Sheet2!$C$1:$P$1,0)+1,0)),S103)*L103)</f>
        <v/>
      </c>
      <c r="N103" s="7" t="str">
        <f t="shared" si="11"/>
        <v/>
      </c>
      <c r="O103" s="7" t="str">
        <f t="shared" si="17"/>
        <v/>
      </c>
      <c r="R103" s="7" t="str">
        <f t="shared" si="14"/>
        <v/>
      </c>
      <c r="AH103" s="9" t="str">
        <f t="shared" si="18"/>
        <v/>
      </c>
      <c r="AI103" s="9" t="str">
        <f t="shared" si="15"/>
        <v/>
      </c>
      <c r="AJ103" s="9">
        <v>1</v>
      </c>
    </row>
    <row r="104" spans="1:37" ht="20.100000000000001" customHeight="1">
      <c r="A104" s="8" t="str">
        <f t="shared" si="16"/>
        <v/>
      </c>
      <c r="M104" s="7" t="str">
        <f>IF(A104="","",IF(S104="",IF(A104="","",VLOOKUP(K104,calendar_price_2013,MATCH(SUMIF(A$2:A10849,A104,L$2:L10849),Sheet2!$C$1:$P$1,0)+1,0)),S104)*L104)</f>
        <v/>
      </c>
      <c r="N104" s="7" t="str">
        <f t="shared" si="11"/>
        <v/>
      </c>
      <c r="O104" s="7" t="str">
        <f t="shared" si="17"/>
        <v/>
      </c>
      <c r="R104" s="7" t="str">
        <f t="shared" si="14"/>
        <v/>
      </c>
      <c r="AH104" s="9" t="str">
        <f t="shared" si="18"/>
        <v/>
      </c>
      <c r="AI104" s="9" t="str">
        <f t="shared" si="15"/>
        <v/>
      </c>
    </row>
    <row r="105" spans="1:37" ht="20.100000000000001" customHeight="1">
      <c r="A105" s="8" t="str">
        <f t="shared" si="16"/>
        <v/>
      </c>
      <c r="M105" s="7" t="str">
        <f>IF(A105="","",IF(S105="",IF(A105="","",VLOOKUP(K105,calendar_price_2013,MATCH(SUMIF(A$2:A10850,A105,L$2:L10850),Sheet2!$C$1:$P$1,0)+1,0)),S105)*L105)</f>
        <v/>
      </c>
      <c r="N105" s="7" t="str">
        <f t="shared" si="11"/>
        <v/>
      </c>
      <c r="O105" s="7" t="str">
        <f t="shared" si="17"/>
        <v/>
      </c>
      <c r="R105" s="7" t="str">
        <f t="shared" si="14"/>
        <v/>
      </c>
      <c r="AH105" s="9" t="str">
        <f t="shared" si="18"/>
        <v/>
      </c>
      <c r="AI105" s="9" t="str">
        <f t="shared" si="15"/>
        <v/>
      </c>
    </row>
    <row r="106" spans="1:37" ht="20.100000000000001" customHeight="1">
      <c r="A106" s="8" t="str">
        <f t="shared" si="16"/>
        <v/>
      </c>
      <c r="M106" s="7" t="str">
        <f>IF(A106="","",IF(S106="",IF(A106="","",VLOOKUP(K106,calendar_price_2013,MATCH(SUMIF(A$2:A10852,A106,L$2:L10852),Sheet2!$C$1:$P$1,0)+1,0)),S106)*L106)</f>
        <v/>
      </c>
      <c r="N106" s="7" t="str">
        <f t="shared" si="11"/>
        <v/>
      </c>
      <c r="O106" s="7" t="str">
        <f>IF(H106="","",SUMIF(A106:A10853,A106,M106:M10853)+SUMIF(A106:A10853,A106,N106:N10853))</f>
        <v/>
      </c>
      <c r="R106" s="7" t="str">
        <f t="shared" si="14"/>
        <v/>
      </c>
      <c r="AH106" s="9" t="str">
        <f>IF(H106="","",SUMIF(A106:A10853,A106,L106:L10853))</f>
        <v/>
      </c>
      <c r="AI106" s="9" t="str">
        <f t="shared" si="15"/>
        <v/>
      </c>
      <c r="AJ106" s="9">
        <v>1</v>
      </c>
    </row>
    <row r="107" spans="1:37" ht="20.100000000000001" customHeight="1">
      <c r="A107" s="8" t="str">
        <f t="shared" si="16"/>
        <v/>
      </c>
      <c r="M107" s="7" t="str">
        <f>IF(A107="","",IF(S107="",IF(A107="","",VLOOKUP(K107,calendar_price_2013,MATCH(SUMIF(A$2:A10853,A107,L$2:L10853),Sheet2!$C$1:$P$1,0)+1,0)),S107)*L107)</f>
        <v/>
      </c>
      <c r="N107" s="7" t="str">
        <f t="shared" si="11"/>
        <v/>
      </c>
      <c r="O107" s="7" t="str">
        <f>IF(H107="","",SUMIF(A107:A10854,A107,M107:M10854)+SUMIF(A107:A10854,A107,N107:N10854))</f>
        <v/>
      </c>
      <c r="R107" s="7" t="str">
        <f t="shared" si="14"/>
        <v/>
      </c>
      <c r="AH107" s="9" t="str">
        <f>IF(H107="","",SUMIF(A107:A10854,A107,L107:L10854))</f>
        <v/>
      </c>
      <c r="AI107" s="9" t="str">
        <f t="shared" si="15"/>
        <v/>
      </c>
      <c r="AJ107" s="9">
        <v>1</v>
      </c>
    </row>
    <row r="108" spans="1:37" ht="20.100000000000001" customHeight="1">
      <c r="A108" s="8" t="str">
        <f>IF(K108="","",IF(B108="",A107,A107+1))</f>
        <v/>
      </c>
      <c r="M108" s="7" t="str">
        <f>IF(A108="","",IF(S108="",IF(A108="","",VLOOKUP(K108,calendar_price_2013,MATCH(SUMIF(A$2:A10854,A108,L$2:L10854),Sheet2!$C$1:$P$1,0)+1,0)),S108)*L108)</f>
        <v/>
      </c>
      <c r="N108" s="7" t="str">
        <f>IF(A108="","",IF(T108=1,0,M108*0.2))</f>
        <v/>
      </c>
      <c r="O108" s="7" t="str">
        <f>IF(H108="","",SUMIF(A108:A10855,A108,M108:M10855)+SUMIF(A108:A10855,A108,N108:N10855))</f>
        <v/>
      </c>
      <c r="R108" s="7" t="str">
        <f>IF(ISBLANK(Q108),"",Q108-O108)</f>
        <v/>
      </c>
      <c r="AH108" s="9" t="str">
        <f>IF(H108="","",SUMIF(A108:A10855,A108,L108:L10855))</f>
        <v/>
      </c>
      <c r="AI108" s="9" t="str">
        <f>IF(AH108="","",AH108/100)</f>
        <v/>
      </c>
    </row>
    <row r="109" spans="1:37" ht="20.100000000000001" customHeight="1">
      <c r="A109" s="8" t="str">
        <f>IF(K109="","",IF(B109="",A107,A107+1))</f>
        <v/>
      </c>
      <c r="M109" s="7" t="str">
        <f>IF(A109="","",IF(S109="",IF(A109="","",VLOOKUP(K109,calendar_price_2013,MATCH(SUMIF(A$2:A10854,A109,L$2:L10854),Sheet2!$C$1:$P$1,0)+1,0)),S109)*L109)</f>
        <v/>
      </c>
      <c r="N109" s="7" t="str">
        <f t="shared" si="11"/>
        <v/>
      </c>
      <c r="O109" s="7" t="str">
        <f t="shared" ref="O109:O140" si="19">IF(H109="","",SUMIF(A109:A10855,A109,M109:M10855)+SUMIF(A109:A10855,A109,N109:N10855))</f>
        <v/>
      </c>
      <c r="R109" s="7" t="str">
        <f t="shared" si="14"/>
        <v/>
      </c>
      <c r="AH109" s="9" t="str">
        <f t="shared" ref="AH109:AH140" si="20">IF(H109="","",SUMIF(A109:A10855,A109,L109:L10855))</f>
        <v/>
      </c>
      <c r="AI109" s="9" t="str">
        <f t="shared" si="15"/>
        <v/>
      </c>
      <c r="AJ109" s="9">
        <v>0</v>
      </c>
      <c r="AK109" s="9">
        <v>1</v>
      </c>
    </row>
    <row r="110" spans="1:37" ht="20.100000000000001" customHeight="1">
      <c r="A110" s="8" t="str">
        <f t="shared" si="16"/>
        <v/>
      </c>
      <c r="M110" s="7" t="str">
        <f>IF(A110="","",IF(S110="",IF(A110="","",VLOOKUP(K110,calendar_price_2013,MATCH(SUMIF(A$2:A10855,A110,L$2:L10855),Sheet2!$C$1:$P$1,0)+1,0)),S110)*L110)</f>
        <v/>
      </c>
      <c r="N110" s="7" t="str">
        <f t="shared" si="11"/>
        <v/>
      </c>
      <c r="O110" s="7" t="str">
        <f t="shared" si="19"/>
        <v/>
      </c>
      <c r="R110" s="7" t="str">
        <f t="shared" si="14"/>
        <v/>
      </c>
      <c r="AH110" s="9" t="str">
        <f t="shared" si="20"/>
        <v/>
      </c>
      <c r="AI110" s="9" t="str">
        <f t="shared" si="15"/>
        <v/>
      </c>
    </row>
    <row r="111" spans="1:37" ht="20.100000000000001" customHeight="1">
      <c r="A111" s="8" t="str">
        <f t="shared" si="16"/>
        <v/>
      </c>
      <c r="M111" s="7" t="str">
        <f>IF(A111="","",IF(S111="",IF(A111="","",VLOOKUP(K111,calendar_price_2013,MATCH(SUMIF(A$2:A10856,A111,L$2:L10856),Sheet2!$C$1:$P$1,0)+1,0)),S111)*L111)</f>
        <v/>
      </c>
      <c r="N111" s="7" t="str">
        <f t="shared" si="11"/>
        <v/>
      </c>
      <c r="O111" s="7" t="str">
        <f t="shared" si="19"/>
        <v/>
      </c>
      <c r="R111" s="7" t="str">
        <f t="shared" si="14"/>
        <v/>
      </c>
      <c r="AH111" s="9" t="str">
        <f t="shared" si="20"/>
        <v/>
      </c>
      <c r="AI111" s="9" t="str">
        <f t="shared" si="15"/>
        <v/>
      </c>
    </row>
    <row r="112" spans="1:37" ht="20.100000000000001" customHeight="1">
      <c r="A112" s="8" t="str">
        <f t="shared" si="16"/>
        <v/>
      </c>
      <c r="M112" s="7" t="str">
        <f>IF(A112="","",IF(S112="",IF(A112="","",VLOOKUP(K112,calendar_price_2013,MATCH(SUMIF(A$2:A10857,A112,L$2:L10857),Sheet2!$C$1:$P$1,0)+1,0)),S112)*L112)</f>
        <v/>
      </c>
      <c r="N112" s="7" t="str">
        <f t="shared" si="11"/>
        <v/>
      </c>
      <c r="O112" s="7" t="str">
        <f t="shared" si="19"/>
        <v/>
      </c>
      <c r="R112" s="7" t="str">
        <f t="shared" si="14"/>
        <v/>
      </c>
      <c r="AH112" s="9" t="str">
        <f t="shared" si="20"/>
        <v/>
      </c>
      <c r="AI112" s="9" t="str">
        <f t="shared" si="15"/>
        <v/>
      </c>
    </row>
    <row r="113" spans="1:37" ht="20.100000000000001" customHeight="1">
      <c r="A113" s="8" t="str">
        <f t="shared" si="16"/>
        <v/>
      </c>
      <c r="M113" s="7" t="str">
        <f>IF(A113="","",IF(S113="",IF(A113="","",VLOOKUP(K113,calendar_price_2013,MATCH(SUMIF(A$2:A10858,A113,L$2:L10858),Sheet2!$C$1:$P$1,0)+1,0)),S113)*L113)</f>
        <v/>
      </c>
      <c r="N113" s="7" t="str">
        <f t="shared" si="11"/>
        <v/>
      </c>
      <c r="O113" s="7" t="str">
        <f t="shared" si="19"/>
        <v/>
      </c>
      <c r="R113" s="7" t="str">
        <f t="shared" si="14"/>
        <v/>
      </c>
      <c r="AH113" s="9" t="str">
        <f t="shared" si="20"/>
        <v/>
      </c>
      <c r="AI113" s="9" t="str">
        <f t="shared" si="15"/>
        <v/>
      </c>
      <c r="AJ113" s="9">
        <v>1</v>
      </c>
    </row>
    <row r="114" spans="1:37" ht="20.100000000000001" customHeight="1">
      <c r="A114" s="8" t="str">
        <f t="shared" si="16"/>
        <v/>
      </c>
      <c r="M114" s="7" t="str">
        <f>IF(A114="","",IF(S114="",IF(A114="","",VLOOKUP(K114,calendar_price_2013,MATCH(SUMIF(A$2:A10859,A114,L$2:L10859),Sheet2!$C$1:$P$1,0)+1,0)),S114)*L114)</f>
        <v/>
      </c>
      <c r="N114" s="7" t="str">
        <f t="shared" si="11"/>
        <v/>
      </c>
      <c r="O114" s="7" t="str">
        <f t="shared" si="19"/>
        <v/>
      </c>
      <c r="R114" s="7" t="str">
        <f t="shared" si="14"/>
        <v/>
      </c>
      <c r="AH114" s="9" t="str">
        <f t="shared" si="20"/>
        <v/>
      </c>
      <c r="AI114" s="9" t="str">
        <f t="shared" si="15"/>
        <v/>
      </c>
    </row>
    <row r="115" spans="1:37" ht="20.100000000000001" customHeight="1">
      <c r="A115" s="8" t="str">
        <f t="shared" si="16"/>
        <v/>
      </c>
      <c r="M115" s="7" t="str">
        <f>IF(A115="","",IF(S115="",IF(A115="","",VLOOKUP(K115,calendar_price_2013,MATCH(SUMIF(A$2:A10860,A115,L$2:L10860),Sheet2!$C$1:$P$1,0)+1,0)),S115)*L115)</f>
        <v/>
      </c>
      <c r="N115" s="7" t="str">
        <f t="shared" si="11"/>
        <v/>
      </c>
      <c r="O115" s="7" t="str">
        <f t="shared" si="19"/>
        <v/>
      </c>
      <c r="R115" s="7" t="str">
        <f t="shared" si="14"/>
        <v/>
      </c>
      <c r="AH115" s="9" t="str">
        <f t="shared" si="20"/>
        <v/>
      </c>
      <c r="AI115" s="9" t="str">
        <f t="shared" si="15"/>
        <v/>
      </c>
    </row>
    <row r="116" spans="1:37" ht="20.100000000000001" customHeight="1">
      <c r="A116" s="8" t="str">
        <f t="shared" si="16"/>
        <v/>
      </c>
      <c r="M116" s="7" t="str">
        <f>IF(A116="","",IF(S116="",IF(A116="","",VLOOKUP(K116,calendar_price_2013,MATCH(SUMIF(A$2:A10861,A116,L$2:L10861),Sheet2!$C$1:$P$1,0)+1,0)),S116)*L116)</f>
        <v/>
      </c>
      <c r="N116" s="7" t="str">
        <f t="shared" si="11"/>
        <v/>
      </c>
      <c r="O116" s="7" t="str">
        <f t="shared" si="19"/>
        <v/>
      </c>
      <c r="R116" s="7" t="str">
        <f t="shared" si="14"/>
        <v/>
      </c>
      <c r="AH116" s="9" t="str">
        <f t="shared" si="20"/>
        <v/>
      </c>
      <c r="AI116" s="9" t="str">
        <f t="shared" si="15"/>
        <v/>
      </c>
      <c r="AJ116" s="9">
        <v>0</v>
      </c>
      <c r="AK116" s="9">
        <v>1</v>
      </c>
    </row>
    <row r="117" spans="1:37" ht="20.100000000000001" customHeight="1">
      <c r="A117" s="8" t="str">
        <f t="shared" si="16"/>
        <v/>
      </c>
      <c r="M117" s="7" t="str">
        <f>IF(A117="","",IF(S117="",IF(A117="","",VLOOKUP(K117,calendar_price_2013,MATCH(SUMIF(A$2:A10862,A117,L$2:L10862),Sheet2!$C$1:$P$1,0)+1,0)),S117)*L117)</f>
        <v/>
      </c>
      <c r="N117" s="7" t="str">
        <f t="shared" si="11"/>
        <v/>
      </c>
      <c r="O117" s="7" t="str">
        <f t="shared" si="19"/>
        <v/>
      </c>
      <c r="R117" s="7" t="str">
        <f t="shared" si="14"/>
        <v/>
      </c>
      <c r="AH117" s="9" t="str">
        <f t="shared" si="20"/>
        <v/>
      </c>
      <c r="AI117" s="9" t="str">
        <f t="shared" si="15"/>
        <v/>
      </c>
    </row>
    <row r="118" spans="1:37" ht="20.100000000000001" customHeight="1">
      <c r="A118" s="8" t="str">
        <f t="shared" si="16"/>
        <v/>
      </c>
      <c r="M118" s="7" t="str">
        <f>IF(A118="","",IF(S118="",IF(A118="","",VLOOKUP(K118,calendar_price_2013,MATCH(SUMIF(A$2:A10863,A118,L$2:L10863),Sheet2!$C$1:$P$1,0)+1,0)),S118)*L118)</f>
        <v/>
      </c>
      <c r="N118" s="7" t="str">
        <f t="shared" si="11"/>
        <v/>
      </c>
      <c r="O118" s="7" t="str">
        <f t="shared" si="19"/>
        <v/>
      </c>
      <c r="R118" s="7" t="str">
        <f t="shared" si="14"/>
        <v/>
      </c>
      <c r="AH118" s="9" t="str">
        <f t="shared" si="20"/>
        <v/>
      </c>
      <c r="AI118" s="9" t="str">
        <f t="shared" si="15"/>
        <v/>
      </c>
      <c r="AJ118" s="9">
        <v>0</v>
      </c>
      <c r="AK118" s="9">
        <v>1</v>
      </c>
    </row>
    <row r="119" spans="1:37" ht="20.100000000000001" customHeight="1">
      <c r="A119" s="8" t="str">
        <f t="shared" si="16"/>
        <v/>
      </c>
      <c r="M119" s="7" t="str">
        <f>IF(A119="","",IF(S119="",IF(A119="","",VLOOKUP(K119,calendar_price_2013,MATCH(SUMIF(A$2:A10864,A119,L$2:L10864),Sheet2!$C$1:$P$1,0)+1,0)),S119)*L119)</f>
        <v/>
      </c>
      <c r="N119" s="7" t="str">
        <f t="shared" si="11"/>
        <v/>
      </c>
      <c r="O119" s="7" t="str">
        <f t="shared" si="19"/>
        <v/>
      </c>
      <c r="R119" s="7" t="str">
        <f t="shared" si="14"/>
        <v/>
      </c>
      <c r="AH119" s="9" t="str">
        <f t="shared" si="20"/>
        <v/>
      </c>
      <c r="AI119" s="9" t="str">
        <f t="shared" si="15"/>
        <v/>
      </c>
      <c r="AJ119" s="9">
        <v>1</v>
      </c>
    </row>
    <row r="120" spans="1:37" ht="20.100000000000001" customHeight="1">
      <c r="A120" s="8" t="str">
        <f t="shared" si="16"/>
        <v/>
      </c>
      <c r="M120" s="7" t="str">
        <f>IF(A120="","",IF(S120="",IF(A120="","",VLOOKUP(K120,calendar_price_2013,MATCH(SUMIF(A$2:A10865,A120,L$2:L10865),Sheet2!$C$1:$P$1,0)+1,0)),S120)*L120)</f>
        <v/>
      </c>
      <c r="N120" s="7" t="str">
        <f t="shared" si="11"/>
        <v/>
      </c>
      <c r="O120" s="7" t="str">
        <f t="shared" si="19"/>
        <v/>
      </c>
      <c r="R120" s="7" t="str">
        <f t="shared" si="14"/>
        <v/>
      </c>
      <c r="AH120" s="9" t="str">
        <f t="shared" si="20"/>
        <v/>
      </c>
      <c r="AI120" s="9" t="str">
        <f t="shared" si="15"/>
        <v/>
      </c>
    </row>
    <row r="121" spans="1:37" ht="20.100000000000001" customHeight="1">
      <c r="A121" s="8" t="str">
        <f t="shared" si="16"/>
        <v/>
      </c>
      <c r="M121" s="7" t="str">
        <f>IF(A121="","",IF(S121="",IF(A121="","",VLOOKUP(K121,calendar_price_2013,MATCH(SUMIF(A$2:A10866,A121,L$2:L10866),Sheet2!$C$1:$P$1,0)+1,0)),S121)*L121)</f>
        <v/>
      </c>
      <c r="N121" s="7" t="str">
        <f t="shared" si="11"/>
        <v/>
      </c>
      <c r="O121" s="7" t="str">
        <f t="shared" si="19"/>
        <v/>
      </c>
      <c r="R121" s="7" t="str">
        <f t="shared" si="14"/>
        <v/>
      </c>
      <c r="AH121" s="9" t="str">
        <f t="shared" si="20"/>
        <v/>
      </c>
      <c r="AI121" s="9" t="str">
        <f t="shared" si="15"/>
        <v/>
      </c>
    </row>
    <row r="122" spans="1:37" ht="20.100000000000001" customHeight="1">
      <c r="A122" s="8" t="str">
        <f t="shared" si="16"/>
        <v/>
      </c>
      <c r="M122" s="7" t="str">
        <f>IF(A122="","",IF(S122="",IF(A122="","",VLOOKUP(K122,calendar_price_2013,MATCH(SUMIF(A$2:A10867,A122,L$2:L10867),Sheet2!$C$1:$P$1,0)+1,0)),S122)*L122)</f>
        <v/>
      </c>
      <c r="N122" s="7" t="str">
        <f t="shared" si="11"/>
        <v/>
      </c>
      <c r="O122" s="7" t="str">
        <f t="shared" si="19"/>
        <v/>
      </c>
      <c r="R122" s="7" t="str">
        <f t="shared" si="14"/>
        <v/>
      </c>
      <c r="AH122" s="9" t="str">
        <f t="shared" si="20"/>
        <v/>
      </c>
      <c r="AI122" s="9" t="str">
        <f t="shared" si="15"/>
        <v/>
      </c>
    </row>
    <row r="123" spans="1:37" ht="20.100000000000001" customHeight="1">
      <c r="A123" s="8" t="str">
        <f t="shared" si="16"/>
        <v/>
      </c>
      <c r="M123" s="7" t="str">
        <f>IF(A123="","",IF(S123="",IF(A123="","",VLOOKUP(K123,calendar_price_2013,MATCH(SUMIF(A$2:A10868,A123,L$2:L10868),Sheet2!$C$1:$P$1,0)+1,0)),S123)*L123)</f>
        <v/>
      </c>
      <c r="N123" s="7" t="str">
        <f t="shared" si="11"/>
        <v/>
      </c>
      <c r="O123" s="7" t="str">
        <f t="shared" si="19"/>
        <v/>
      </c>
      <c r="R123" s="7" t="str">
        <f t="shared" si="14"/>
        <v/>
      </c>
      <c r="AH123" s="9" t="str">
        <f t="shared" si="20"/>
        <v/>
      </c>
      <c r="AI123" s="9" t="str">
        <f t="shared" si="15"/>
        <v/>
      </c>
    </row>
    <row r="124" spans="1:37" ht="20.100000000000001" customHeight="1">
      <c r="A124" s="8" t="str">
        <f t="shared" si="16"/>
        <v/>
      </c>
      <c r="M124" s="7" t="str">
        <f>IF(A124="","",IF(S124="",IF(A124="","",VLOOKUP(K124,calendar_price_2013,MATCH(SUMIF(A$2:A10869,A124,L$2:L10869),Sheet2!$C$1:$P$1,0)+1,0)),S124)*L124)</f>
        <v/>
      </c>
      <c r="N124" s="7" t="str">
        <f t="shared" si="11"/>
        <v/>
      </c>
      <c r="O124" s="7" t="str">
        <f t="shared" si="19"/>
        <v/>
      </c>
      <c r="R124" s="7" t="str">
        <f t="shared" si="14"/>
        <v/>
      </c>
      <c r="AH124" s="9" t="str">
        <f t="shared" si="20"/>
        <v/>
      </c>
      <c r="AI124" s="9" t="str">
        <f t="shared" si="15"/>
        <v/>
      </c>
      <c r="AJ124" s="9">
        <v>1</v>
      </c>
    </row>
    <row r="125" spans="1:37" ht="20.100000000000001" customHeight="1">
      <c r="A125" s="8" t="str">
        <f t="shared" si="16"/>
        <v/>
      </c>
      <c r="M125" s="7" t="str">
        <f>IF(A125="","",IF(S125="",IF(A125="","",VLOOKUP(K125,calendar_price_2013,MATCH(SUMIF(A$2:A10870,A125,L$2:L10870),Sheet2!$C$1:$P$1,0)+1,0)),S125)*L125)</f>
        <v/>
      </c>
      <c r="N125" s="7" t="str">
        <f t="shared" si="11"/>
        <v/>
      </c>
      <c r="O125" s="7" t="str">
        <f t="shared" si="19"/>
        <v/>
      </c>
      <c r="R125" s="7" t="str">
        <f t="shared" si="14"/>
        <v/>
      </c>
      <c r="AH125" s="9" t="str">
        <f t="shared" si="20"/>
        <v/>
      </c>
      <c r="AI125" s="9" t="str">
        <f t="shared" si="15"/>
        <v/>
      </c>
    </row>
    <row r="126" spans="1:37" ht="20.100000000000001" customHeight="1">
      <c r="A126" s="8" t="str">
        <f t="shared" si="16"/>
        <v/>
      </c>
      <c r="M126" s="7" t="str">
        <f>IF(A126="","",IF(S126="",IF(A126="","",VLOOKUP(K126,calendar_price_2013,MATCH(SUMIF(A$2:A10871,A126,L$2:L10871),Sheet2!$C$1:$P$1,0)+1,0)),S126)*L126)</f>
        <v/>
      </c>
      <c r="N126" s="7" t="str">
        <f t="shared" si="11"/>
        <v/>
      </c>
      <c r="O126" s="7" t="str">
        <f t="shared" si="19"/>
        <v/>
      </c>
      <c r="R126" s="7" t="str">
        <f t="shared" si="14"/>
        <v/>
      </c>
      <c r="AH126" s="9" t="str">
        <f t="shared" si="20"/>
        <v/>
      </c>
      <c r="AI126" s="9" t="str">
        <f t="shared" si="15"/>
        <v/>
      </c>
      <c r="AJ126" s="9">
        <v>1</v>
      </c>
    </row>
    <row r="127" spans="1:37" ht="20.100000000000001" customHeight="1">
      <c r="A127" s="8" t="str">
        <f t="shared" si="16"/>
        <v/>
      </c>
      <c r="M127" s="7" t="str">
        <f>IF(A127="","",IF(S127="",IF(A127="","",VLOOKUP(K127,calendar_price_2013,MATCH(SUMIF(A$2:A10872,A127,L$2:L10872),Sheet2!$C$1:$P$1,0)+1,0)),S127)*L127)</f>
        <v/>
      </c>
      <c r="N127" s="7" t="str">
        <f t="shared" si="11"/>
        <v/>
      </c>
      <c r="O127" s="7" t="str">
        <f t="shared" si="19"/>
        <v/>
      </c>
      <c r="R127" s="7" t="str">
        <f t="shared" si="14"/>
        <v/>
      </c>
      <c r="AH127" s="9" t="str">
        <f t="shared" si="20"/>
        <v/>
      </c>
      <c r="AI127" s="9" t="str">
        <f t="shared" si="15"/>
        <v/>
      </c>
      <c r="AJ127" s="9">
        <v>1</v>
      </c>
    </row>
    <row r="128" spans="1:37" ht="20.100000000000001" customHeight="1">
      <c r="A128" s="8" t="str">
        <f t="shared" si="16"/>
        <v/>
      </c>
      <c r="M128" s="7" t="str">
        <f>IF(A128="","",IF(S128="",IF(A128="","",VLOOKUP(K128,calendar_price_2013,MATCH(SUMIF(A$2:A10873,A128,L$2:L10873),Sheet2!$C$1:$P$1,0)+1,0)),S128)*L128)</f>
        <v/>
      </c>
      <c r="N128" s="7" t="str">
        <f t="shared" si="11"/>
        <v/>
      </c>
      <c r="O128" s="7" t="str">
        <f t="shared" si="19"/>
        <v/>
      </c>
      <c r="R128" s="7" t="str">
        <f t="shared" si="14"/>
        <v/>
      </c>
      <c r="AH128" s="9" t="str">
        <f t="shared" si="20"/>
        <v/>
      </c>
      <c r="AI128" s="9" t="str">
        <f t="shared" si="15"/>
        <v/>
      </c>
      <c r="AJ128" s="9">
        <v>0</v>
      </c>
      <c r="AK128" s="9">
        <v>1</v>
      </c>
    </row>
    <row r="129" spans="1:37" ht="20.100000000000001" customHeight="1">
      <c r="A129" s="8" t="str">
        <f t="shared" si="16"/>
        <v/>
      </c>
      <c r="M129" s="7" t="str">
        <f>IF(A129="","",IF(S129="",IF(A129="","",VLOOKUP(K129,calendar_price_2013,MATCH(SUMIF(A$2:A10874,A129,L$2:L10874),Sheet2!$C$1:$P$1,0)+1,0)),S129)*L129)</f>
        <v/>
      </c>
      <c r="N129" s="7" t="str">
        <f t="shared" si="11"/>
        <v/>
      </c>
      <c r="O129" s="7" t="str">
        <f t="shared" si="19"/>
        <v/>
      </c>
      <c r="R129" s="7" t="str">
        <f t="shared" si="14"/>
        <v/>
      </c>
      <c r="AH129" s="9" t="str">
        <f t="shared" si="20"/>
        <v/>
      </c>
      <c r="AI129" s="9" t="str">
        <f t="shared" si="15"/>
        <v/>
      </c>
      <c r="AJ129" s="9">
        <v>1</v>
      </c>
    </row>
    <row r="130" spans="1:37" ht="20.100000000000001" customHeight="1">
      <c r="A130" s="8" t="str">
        <f t="shared" si="16"/>
        <v/>
      </c>
      <c r="M130" s="7" t="str">
        <f>IF(A130="","",IF(S130="",IF(A130="","",VLOOKUP(K130,calendar_price_2013,MATCH(SUMIF(A$2:A10875,A130,L$2:L10875),Sheet2!$C$1:$P$1,0)+1,0)),S130)*L130)</f>
        <v/>
      </c>
      <c r="N130" s="7" t="str">
        <f t="shared" si="11"/>
        <v/>
      </c>
      <c r="O130" s="7" t="str">
        <f t="shared" si="19"/>
        <v/>
      </c>
      <c r="R130" s="7" t="str">
        <f t="shared" si="14"/>
        <v/>
      </c>
      <c r="T130" s="9">
        <v>1</v>
      </c>
      <c r="AH130" s="9" t="str">
        <f t="shared" si="20"/>
        <v/>
      </c>
      <c r="AI130" s="9" t="str">
        <f t="shared" si="15"/>
        <v/>
      </c>
    </row>
    <row r="131" spans="1:37" ht="20.100000000000001" customHeight="1">
      <c r="A131" s="8" t="str">
        <f t="shared" si="16"/>
        <v/>
      </c>
      <c r="M131" s="7" t="str">
        <f>IF(A131="","",IF(S131="",IF(A131="","",VLOOKUP(K131,calendar_price_2013,MATCH(SUMIF(A$2:A10876,A131,L$2:L10876),Sheet2!$C$1:$P$1,0)+1,0)),S131)*L131)</f>
        <v/>
      </c>
      <c r="N131" s="7" t="str">
        <f t="shared" si="11"/>
        <v/>
      </c>
      <c r="O131" s="7" t="str">
        <f t="shared" si="19"/>
        <v/>
      </c>
      <c r="R131" s="7" t="str">
        <f t="shared" si="14"/>
        <v/>
      </c>
      <c r="T131" s="9">
        <v>1</v>
      </c>
      <c r="AH131" s="9" t="str">
        <f t="shared" si="20"/>
        <v/>
      </c>
      <c r="AI131" s="9" t="str">
        <f t="shared" si="15"/>
        <v/>
      </c>
    </row>
    <row r="132" spans="1:37" ht="20.100000000000001" customHeight="1">
      <c r="A132" s="8" t="str">
        <f t="shared" si="16"/>
        <v/>
      </c>
      <c r="M132" s="7" t="str">
        <f>IF(A132="","",IF(S132="",IF(A132="","",VLOOKUP(K132,calendar_price_2013,MATCH(SUMIF(A$2:A10877,A132,L$2:L10877),Sheet2!$C$1:$P$1,0)+1,0)),S132)*L132)</f>
        <v/>
      </c>
      <c r="N132" s="7" t="str">
        <f t="shared" si="11"/>
        <v/>
      </c>
      <c r="O132" s="7" t="str">
        <f t="shared" si="19"/>
        <v/>
      </c>
      <c r="R132" s="7" t="str">
        <f t="shared" si="14"/>
        <v/>
      </c>
      <c r="AB132" s="9" t="s">
        <v>188</v>
      </c>
      <c r="AH132" s="9" t="str">
        <f t="shared" si="20"/>
        <v/>
      </c>
      <c r="AI132" s="9" t="str">
        <f t="shared" si="15"/>
        <v/>
      </c>
      <c r="AJ132" s="9">
        <v>1</v>
      </c>
    </row>
    <row r="133" spans="1:37" ht="20.100000000000001" customHeight="1">
      <c r="A133" s="8" t="str">
        <f t="shared" si="16"/>
        <v/>
      </c>
      <c r="M133" s="7" t="str">
        <f>IF(A133="","",IF(S133="",IF(A133="","",VLOOKUP(K133,calendar_price_2013,MATCH(SUMIF(A$2:A10878,A133,L$2:L10878),Sheet2!$C$1:$P$1,0)+1,0)),S133)*L133)</f>
        <v/>
      </c>
      <c r="N133" s="7" t="str">
        <f t="shared" ref="N133:N196" si="21">IF(A133="","",IF(T133=1,0,M133*0.2))</f>
        <v/>
      </c>
      <c r="O133" s="7" t="str">
        <f t="shared" si="19"/>
        <v/>
      </c>
      <c r="R133" s="7" t="str">
        <f t="shared" si="14"/>
        <v/>
      </c>
      <c r="AH133" s="9" t="str">
        <f t="shared" si="20"/>
        <v/>
      </c>
      <c r="AI133" s="9" t="str">
        <f t="shared" si="15"/>
        <v/>
      </c>
      <c r="AJ133" s="9">
        <v>1</v>
      </c>
    </row>
    <row r="134" spans="1:37" ht="20.100000000000001" customHeight="1">
      <c r="A134" s="8" t="str">
        <f t="shared" si="16"/>
        <v/>
      </c>
      <c r="M134" s="7" t="str">
        <f>IF(A134="","",IF(S134="",IF(A134="","",VLOOKUP(K134,calendar_price_2013,MATCH(SUMIF(A$2:A10879,A134,L$2:L10879),Sheet2!$C$1:$P$1,0)+1,0)),S134)*L134)</f>
        <v/>
      </c>
      <c r="N134" s="7" t="str">
        <f t="shared" si="21"/>
        <v/>
      </c>
      <c r="O134" s="7" t="str">
        <f t="shared" si="19"/>
        <v/>
      </c>
      <c r="R134" s="7" t="str">
        <f t="shared" ref="R134:R198" si="22">IF(ISBLANK(Q134),"",Q134-O134)</f>
        <v/>
      </c>
      <c r="AH134" s="9" t="str">
        <f t="shared" si="20"/>
        <v/>
      </c>
      <c r="AI134" s="9" t="str">
        <f t="shared" ref="AI134:AI197" si="23">IF(AH134="","",AH134/100)</f>
        <v/>
      </c>
    </row>
    <row r="135" spans="1:37" ht="20.100000000000001" customHeight="1">
      <c r="A135" s="8" t="str">
        <f t="shared" ref="A135:A198" si="24">IF(K135="","",IF(B135="",A134,A134+1))</f>
        <v/>
      </c>
      <c r="M135" s="7" t="str">
        <f>IF(A135="","",IF(S135="",IF(A135="","",VLOOKUP(K135,calendar_price_2013,MATCH(SUMIF(A$2:A10880,A135,L$2:L10880),Sheet2!$C$1:$P$1,0)+1,0)),S135)*L135)</f>
        <v/>
      </c>
      <c r="N135" s="7" t="str">
        <f t="shared" si="21"/>
        <v/>
      </c>
      <c r="O135" s="7" t="str">
        <f t="shared" si="19"/>
        <v/>
      </c>
      <c r="R135" s="7" t="str">
        <f t="shared" si="22"/>
        <v/>
      </c>
      <c r="AH135" s="9" t="str">
        <f t="shared" si="20"/>
        <v/>
      </c>
      <c r="AI135" s="9" t="str">
        <f t="shared" si="23"/>
        <v/>
      </c>
      <c r="AJ135" s="9">
        <v>1</v>
      </c>
    </row>
    <row r="136" spans="1:37" ht="20.100000000000001" customHeight="1">
      <c r="A136" s="8" t="str">
        <f t="shared" si="24"/>
        <v/>
      </c>
      <c r="M136" s="7" t="str">
        <f>IF(A136="","",IF(S136="",IF(A136="","",VLOOKUP(K136,calendar_price_2013,MATCH(SUMIF(A$2:A10881,A136,L$2:L10881),Sheet2!$C$1:$P$1,0)+1,0)),S136)*L136)</f>
        <v/>
      </c>
      <c r="N136" s="7" t="str">
        <f t="shared" si="21"/>
        <v/>
      </c>
      <c r="O136" s="7" t="str">
        <f t="shared" si="19"/>
        <v/>
      </c>
      <c r="R136" s="7" t="str">
        <f t="shared" si="22"/>
        <v/>
      </c>
      <c r="AH136" s="9" t="str">
        <f t="shared" si="20"/>
        <v/>
      </c>
      <c r="AI136" s="9" t="str">
        <f t="shared" si="23"/>
        <v/>
      </c>
    </row>
    <row r="137" spans="1:37" ht="20.100000000000001" customHeight="1">
      <c r="A137" s="8" t="str">
        <f t="shared" si="24"/>
        <v/>
      </c>
      <c r="M137" s="7" t="str">
        <f>IF(A137="","",IF(S137="",IF(A137="","",VLOOKUP(K137,calendar_price_2013,MATCH(SUMIF(A$2:A10882,A137,L$2:L10882),Sheet2!$C$1:$P$1,0)+1,0)),S137)*L137)</f>
        <v/>
      </c>
      <c r="N137" s="7" t="str">
        <f t="shared" si="21"/>
        <v/>
      </c>
      <c r="O137" s="7" t="str">
        <f t="shared" si="19"/>
        <v/>
      </c>
      <c r="R137" s="7" t="str">
        <f t="shared" si="22"/>
        <v/>
      </c>
      <c r="AB137" s="9" t="s">
        <v>155</v>
      </c>
      <c r="AC137" s="9" t="s">
        <v>156</v>
      </c>
      <c r="AD137" s="9" t="s">
        <v>157</v>
      </c>
      <c r="AF137" s="9" t="s">
        <v>158</v>
      </c>
      <c r="AG137" s="9" t="s">
        <v>159</v>
      </c>
      <c r="AH137" s="9" t="str">
        <f t="shared" si="20"/>
        <v/>
      </c>
      <c r="AI137" s="9" t="str">
        <f t="shared" si="23"/>
        <v/>
      </c>
      <c r="AJ137" s="9">
        <v>0</v>
      </c>
      <c r="AK137" s="9">
        <v>0</v>
      </c>
    </row>
    <row r="138" spans="1:37" ht="20.100000000000001" customHeight="1">
      <c r="A138" s="8" t="str">
        <f t="shared" si="24"/>
        <v/>
      </c>
      <c r="M138" s="7" t="str">
        <f>IF(A138="","",IF(S138="",IF(A138="","",VLOOKUP(K138,calendar_price_2013,MATCH(SUMIF(A$2:A10883,A138,L$2:L10883),Sheet2!$C$1:$P$1,0)+1,0)),S138)*L138)</f>
        <v/>
      </c>
      <c r="N138" s="7" t="str">
        <f t="shared" si="21"/>
        <v/>
      </c>
      <c r="O138" s="7" t="str">
        <f t="shared" si="19"/>
        <v/>
      </c>
      <c r="R138" s="7" t="str">
        <f t="shared" si="22"/>
        <v/>
      </c>
      <c r="AH138" s="9" t="str">
        <f t="shared" si="20"/>
        <v/>
      </c>
      <c r="AI138" s="9" t="str">
        <f t="shared" si="23"/>
        <v/>
      </c>
    </row>
    <row r="139" spans="1:37" ht="20.100000000000001" customHeight="1">
      <c r="A139" s="8" t="str">
        <f t="shared" si="24"/>
        <v/>
      </c>
      <c r="M139" s="7" t="str">
        <f>IF(A139="","",IF(S139="",IF(A139="","",VLOOKUP(K139,calendar_price_2013,MATCH(SUMIF(A$2:A10884,A139,L$2:L10884),Sheet2!$C$1:$P$1,0)+1,0)),S139)*L139)</f>
        <v/>
      </c>
      <c r="N139" s="7" t="str">
        <f t="shared" si="21"/>
        <v/>
      </c>
      <c r="O139" s="7" t="str">
        <f t="shared" si="19"/>
        <v/>
      </c>
      <c r="R139" s="7" t="str">
        <f t="shared" si="22"/>
        <v/>
      </c>
      <c r="AH139" s="9" t="str">
        <f t="shared" si="20"/>
        <v/>
      </c>
      <c r="AI139" s="9" t="str">
        <f t="shared" si="23"/>
        <v/>
      </c>
    </row>
    <row r="140" spans="1:37" ht="20.100000000000001" customHeight="1">
      <c r="A140" s="8" t="str">
        <f t="shared" si="24"/>
        <v/>
      </c>
      <c r="M140" s="7" t="str">
        <f>IF(A140="","",IF(S140="",IF(A140="","",VLOOKUP(K140,calendar_price_2013,MATCH(SUMIF(A$2:A10885,A140,L$2:L10885),Sheet2!$C$1:$P$1,0)+1,0)),S140)*L140)</f>
        <v/>
      </c>
      <c r="N140" s="7" t="str">
        <f t="shared" si="21"/>
        <v/>
      </c>
      <c r="O140" s="7" t="str">
        <f t="shared" si="19"/>
        <v/>
      </c>
      <c r="R140" s="7" t="str">
        <f t="shared" si="22"/>
        <v/>
      </c>
      <c r="AH140" s="9" t="str">
        <f t="shared" si="20"/>
        <v/>
      </c>
      <c r="AI140" s="9" t="str">
        <f t="shared" si="23"/>
        <v/>
      </c>
    </row>
    <row r="141" spans="1:37" ht="20.100000000000001" customHeight="1">
      <c r="A141" s="8" t="str">
        <f t="shared" si="24"/>
        <v/>
      </c>
      <c r="M141" s="7" t="str">
        <f>IF(A141="","",IF(S141="",IF(A141="","",VLOOKUP(K141,calendar_price_2013,MATCH(SUMIF(A$2:A10886,A141,L$2:L10886),Sheet2!$C$1:$P$1,0)+1,0)),S141)*L141)</f>
        <v/>
      </c>
      <c r="N141" s="7" t="str">
        <f t="shared" si="21"/>
        <v/>
      </c>
      <c r="O141" s="7" t="str">
        <f t="shared" ref="O141:O172" si="25">IF(H141="","",SUMIF(A141:A10887,A141,M141:M10887)+SUMIF(A141:A10887,A141,N141:N10887))</f>
        <v/>
      </c>
      <c r="R141" s="7" t="str">
        <f t="shared" si="22"/>
        <v/>
      </c>
      <c r="AH141" s="9" t="str">
        <f t="shared" ref="AH141:AH172" si="26">IF(H141="","",SUMIF(A141:A10887,A141,L141:L10887))</f>
        <v/>
      </c>
      <c r="AI141" s="9" t="str">
        <f t="shared" si="23"/>
        <v/>
      </c>
      <c r="AJ141" s="9">
        <v>1</v>
      </c>
    </row>
    <row r="142" spans="1:37" ht="20.100000000000001" customHeight="1">
      <c r="A142" s="8" t="str">
        <f t="shared" si="24"/>
        <v/>
      </c>
      <c r="M142" s="7" t="str">
        <f>IF(A142="","",IF(S142="",IF(A142="","",VLOOKUP(K142,calendar_price_2013,MATCH(SUMIF(A$2:A10887,A142,L$2:L10887),Sheet2!$C$1:$P$1,0)+1,0)),S142)*L142)</f>
        <v/>
      </c>
      <c r="N142" s="7" t="str">
        <f t="shared" si="21"/>
        <v/>
      </c>
      <c r="O142" s="7" t="str">
        <f t="shared" si="25"/>
        <v/>
      </c>
      <c r="R142" s="7" t="str">
        <f t="shared" si="22"/>
        <v/>
      </c>
      <c r="AH142" s="9" t="str">
        <f t="shared" si="26"/>
        <v/>
      </c>
      <c r="AI142" s="9" t="str">
        <f t="shared" si="23"/>
        <v/>
      </c>
    </row>
    <row r="143" spans="1:37" ht="20.100000000000001" customHeight="1">
      <c r="A143" s="8" t="str">
        <f t="shared" si="24"/>
        <v/>
      </c>
      <c r="M143" s="7" t="str">
        <f>IF(A143="","",IF(S143="",IF(A143="","",VLOOKUP(K143,calendar_price_2013,MATCH(SUMIF(A$2:A10888,A143,L$2:L10888),Sheet2!$C$1:$P$1,0)+1,0)),S143)*L143)</f>
        <v/>
      </c>
      <c r="N143" s="7" t="str">
        <f t="shared" si="21"/>
        <v/>
      </c>
      <c r="O143" s="7" t="str">
        <f t="shared" si="25"/>
        <v/>
      </c>
      <c r="R143" s="7" t="str">
        <f t="shared" si="22"/>
        <v/>
      </c>
      <c r="AH143" s="9" t="str">
        <f t="shared" si="26"/>
        <v/>
      </c>
      <c r="AI143" s="9" t="str">
        <f t="shared" si="23"/>
        <v/>
      </c>
    </row>
    <row r="144" spans="1:37" ht="20.100000000000001" customHeight="1">
      <c r="A144" s="8" t="str">
        <f t="shared" si="24"/>
        <v/>
      </c>
      <c r="M144" s="7" t="str">
        <f>IF(A144="","",IF(S144="",IF(A144="","",VLOOKUP(K144,calendar_price_2013,MATCH(SUMIF(A$2:A10889,A144,L$2:L10889),Sheet2!$C$1:$P$1,0)+1,0)),S144)*L144)</f>
        <v/>
      </c>
      <c r="N144" s="7" t="str">
        <f t="shared" si="21"/>
        <v/>
      </c>
      <c r="O144" s="7" t="str">
        <f t="shared" si="25"/>
        <v/>
      </c>
      <c r="R144" s="7" t="str">
        <f t="shared" si="22"/>
        <v/>
      </c>
      <c r="AH144" s="9" t="str">
        <f t="shared" si="26"/>
        <v/>
      </c>
      <c r="AI144" s="9" t="str">
        <f t="shared" si="23"/>
        <v/>
      </c>
      <c r="AJ144" s="9">
        <v>0</v>
      </c>
      <c r="AK144" s="9">
        <v>0</v>
      </c>
    </row>
    <row r="145" spans="1:37" ht="20.100000000000001" customHeight="1">
      <c r="A145" s="8" t="str">
        <f t="shared" si="24"/>
        <v/>
      </c>
      <c r="M145" s="7" t="str">
        <f>IF(A145="","",IF(S145="",IF(A145="","",VLOOKUP(K145,calendar_price_2013,MATCH(SUMIF(A$2:A10890,A145,L$2:L10890),Sheet2!$C$1:$P$1,0)+1,0)),S145)*L145)</f>
        <v/>
      </c>
      <c r="N145" s="7" t="str">
        <f t="shared" si="21"/>
        <v/>
      </c>
      <c r="O145" s="7" t="str">
        <f t="shared" si="25"/>
        <v/>
      </c>
      <c r="R145" s="7" t="str">
        <f t="shared" si="22"/>
        <v/>
      </c>
      <c r="AH145" s="9" t="str">
        <f t="shared" si="26"/>
        <v/>
      </c>
      <c r="AI145" s="9" t="str">
        <f t="shared" si="23"/>
        <v/>
      </c>
    </row>
    <row r="146" spans="1:37" ht="20.100000000000001" customHeight="1">
      <c r="A146" s="8" t="str">
        <f t="shared" si="24"/>
        <v/>
      </c>
      <c r="M146" s="7" t="str">
        <f>IF(A146="","",IF(S146="",IF(A146="","",VLOOKUP(K146,calendar_price_2013,MATCH(SUMIF(A$2:A10891,A146,L$2:L10891),Sheet2!$C$1:$P$1,0)+1,0)),S146)*L146)</f>
        <v/>
      </c>
      <c r="N146" s="7" t="str">
        <f t="shared" si="21"/>
        <v/>
      </c>
      <c r="O146" s="7" t="str">
        <f t="shared" si="25"/>
        <v/>
      </c>
      <c r="R146" s="7" t="str">
        <f t="shared" si="22"/>
        <v/>
      </c>
      <c r="AH146" s="9" t="str">
        <f t="shared" si="26"/>
        <v/>
      </c>
      <c r="AI146" s="9" t="str">
        <f t="shared" si="23"/>
        <v/>
      </c>
    </row>
    <row r="147" spans="1:37" ht="20.100000000000001" customHeight="1">
      <c r="A147" s="8" t="str">
        <f t="shared" si="24"/>
        <v/>
      </c>
      <c r="M147" s="7" t="str">
        <f>IF(A147="","",IF(S147="",IF(A147="","",VLOOKUP(K147,calendar_price_2013,MATCH(SUMIF(A$2:A10892,A147,L$2:L10892),Sheet2!$C$1:$P$1,0)+1,0)),S147)*L147)</f>
        <v/>
      </c>
      <c r="N147" s="7" t="str">
        <f t="shared" si="21"/>
        <v/>
      </c>
      <c r="O147" s="7" t="str">
        <f t="shared" si="25"/>
        <v/>
      </c>
      <c r="R147" s="7" t="str">
        <f t="shared" si="22"/>
        <v/>
      </c>
      <c r="AH147" s="9" t="str">
        <f t="shared" si="26"/>
        <v/>
      </c>
      <c r="AI147" s="9" t="str">
        <f t="shared" si="23"/>
        <v/>
      </c>
    </row>
    <row r="148" spans="1:37" ht="20.100000000000001" customHeight="1">
      <c r="A148" s="8" t="str">
        <f t="shared" si="24"/>
        <v/>
      </c>
      <c r="M148" s="7" t="str">
        <f>IF(A148="","",IF(S148="",IF(A148="","",VLOOKUP(K148,calendar_price_2013,MATCH(SUMIF(A$2:A10893,A148,L$2:L10893),Sheet2!$C$1:$P$1,0)+1,0)),S148)*L148)</f>
        <v/>
      </c>
      <c r="N148" s="7" t="str">
        <f t="shared" si="21"/>
        <v/>
      </c>
      <c r="O148" s="7" t="str">
        <f t="shared" si="25"/>
        <v/>
      </c>
      <c r="R148" s="7" t="str">
        <f t="shared" si="22"/>
        <v/>
      </c>
      <c r="AB148" s="9">
        <v>914052</v>
      </c>
      <c r="AH148" s="9" t="str">
        <f t="shared" si="26"/>
        <v/>
      </c>
      <c r="AI148" s="9" t="str">
        <f t="shared" si="23"/>
        <v/>
      </c>
      <c r="AJ148" s="9">
        <v>0</v>
      </c>
      <c r="AK148" s="9">
        <v>0</v>
      </c>
    </row>
    <row r="149" spans="1:37" ht="20.100000000000001" customHeight="1">
      <c r="A149" s="8" t="str">
        <f t="shared" si="24"/>
        <v/>
      </c>
      <c r="M149" s="7" t="str">
        <f>IF(A149="","",IF(S149="",IF(A149="","",VLOOKUP(K149,calendar_price_2013,MATCH(SUMIF(A$2:A10894,A149,L$2:L10894),Sheet2!$C$1:$P$1,0)+1,0)),S149)*L149)</f>
        <v/>
      </c>
      <c r="N149" s="7" t="str">
        <f t="shared" si="21"/>
        <v/>
      </c>
      <c r="O149" s="7" t="str">
        <f t="shared" si="25"/>
        <v/>
      </c>
      <c r="R149" s="7" t="str">
        <f t="shared" si="22"/>
        <v/>
      </c>
      <c r="AH149" s="9" t="str">
        <f t="shared" si="26"/>
        <v/>
      </c>
      <c r="AI149" s="9" t="str">
        <f t="shared" si="23"/>
        <v/>
      </c>
    </row>
    <row r="150" spans="1:37" ht="20.100000000000001" customHeight="1">
      <c r="A150" s="8" t="str">
        <f t="shared" si="24"/>
        <v/>
      </c>
      <c r="M150" s="7" t="str">
        <f>IF(A150="","",IF(S150="",IF(A150="","",VLOOKUP(K150,calendar_price_2013,MATCH(SUMIF(A$2:A10895,A150,L$2:L10895),Sheet2!$C$1:$P$1,0)+1,0)),S150)*L150)</f>
        <v/>
      </c>
      <c r="N150" s="7" t="str">
        <f t="shared" si="21"/>
        <v/>
      </c>
      <c r="O150" s="7" t="str">
        <f t="shared" si="25"/>
        <v/>
      </c>
      <c r="R150" s="7" t="str">
        <f t="shared" si="22"/>
        <v/>
      </c>
      <c r="AH150" s="9" t="str">
        <f t="shared" si="26"/>
        <v/>
      </c>
      <c r="AI150" s="9" t="str">
        <f t="shared" si="23"/>
        <v/>
      </c>
    </row>
    <row r="151" spans="1:37" ht="20.100000000000001" customHeight="1">
      <c r="A151" s="8" t="str">
        <f t="shared" si="24"/>
        <v/>
      </c>
      <c r="M151" s="7" t="str">
        <f>IF(A151="","",IF(S151="",IF(A151="","",VLOOKUP(K151,calendar_price_2013,MATCH(SUMIF(A$2:A10896,A151,L$2:L10896),Sheet2!$C$1:$P$1,0)+1,0)),S151)*L151)</f>
        <v/>
      </c>
      <c r="N151" s="7" t="str">
        <f t="shared" si="21"/>
        <v/>
      </c>
      <c r="O151" s="7" t="str">
        <f t="shared" si="25"/>
        <v/>
      </c>
      <c r="R151" s="7" t="str">
        <f t="shared" si="22"/>
        <v/>
      </c>
      <c r="AB151" s="9">
        <v>914052</v>
      </c>
      <c r="AH151" s="9" t="str">
        <f t="shared" si="26"/>
        <v/>
      </c>
      <c r="AI151" s="9" t="str">
        <f t="shared" si="23"/>
        <v/>
      </c>
      <c r="AJ151" s="9">
        <v>0</v>
      </c>
      <c r="AK151" s="9">
        <v>0</v>
      </c>
    </row>
    <row r="152" spans="1:37" ht="20.100000000000001" customHeight="1">
      <c r="A152" s="8" t="str">
        <f t="shared" si="24"/>
        <v/>
      </c>
      <c r="M152" s="7" t="str">
        <f>IF(A152="","",IF(S152="",IF(A152="","",VLOOKUP(K152,calendar_price_2013,MATCH(SUMIF(A$2:A10897,A152,L$2:L10897),Sheet2!$C$1:$P$1,0)+1,0)),S152)*L152)</f>
        <v/>
      </c>
      <c r="N152" s="7" t="str">
        <f t="shared" si="21"/>
        <v/>
      </c>
      <c r="O152" s="7" t="str">
        <f t="shared" si="25"/>
        <v/>
      </c>
      <c r="R152" s="7" t="str">
        <f t="shared" si="22"/>
        <v/>
      </c>
      <c r="AH152" s="9" t="str">
        <f t="shared" si="26"/>
        <v/>
      </c>
      <c r="AI152" s="9" t="str">
        <f t="shared" si="23"/>
        <v/>
      </c>
    </row>
    <row r="153" spans="1:37" ht="20.100000000000001" customHeight="1">
      <c r="A153" s="8" t="str">
        <f t="shared" si="24"/>
        <v/>
      </c>
      <c r="M153" s="7" t="str">
        <f>IF(A153="","",IF(S153="",IF(A153="","",VLOOKUP(K153,calendar_price_2013,MATCH(SUMIF(A$2:A10898,A153,L$2:L10898),Sheet2!$C$1:$P$1,0)+1,0)),S153)*L153)</f>
        <v/>
      </c>
      <c r="N153" s="7" t="str">
        <f t="shared" si="21"/>
        <v/>
      </c>
      <c r="O153" s="7" t="str">
        <f t="shared" si="25"/>
        <v/>
      </c>
      <c r="R153" s="7" t="str">
        <f t="shared" si="22"/>
        <v/>
      </c>
      <c r="AH153" s="9" t="str">
        <f t="shared" si="26"/>
        <v/>
      </c>
      <c r="AI153" s="9" t="str">
        <f t="shared" si="23"/>
        <v/>
      </c>
    </row>
    <row r="154" spans="1:37" ht="20.100000000000001" customHeight="1">
      <c r="A154" s="8" t="str">
        <f t="shared" si="24"/>
        <v/>
      </c>
      <c r="M154" s="7" t="str">
        <f>IF(A154="","",IF(S154="",IF(A154="","",VLOOKUP(K154,calendar_price_2013,MATCH(SUMIF(A$2:A10899,A154,L$2:L10899),Sheet2!$C$1:$P$1,0)+1,0)),S154)*L154)</f>
        <v/>
      </c>
      <c r="N154" s="7" t="str">
        <f t="shared" si="21"/>
        <v/>
      </c>
      <c r="O154" s="7" t="str">
        <f t="shared" si="25"/>
        <v/>
      </c>
      <c r="R154" s="7" t="str">
        <f t="shared" si="22"/>
        <v/>
      </c>
      <c r="AH154" s="9" t="str">
        <f t="shared" si="26"/>
        <v/>
      </c>
      <c r="AI154" s="9" t="str">
        <f t="shared" si="23"/>
        <v/>
      </c>
    </row>
    <row r="155" spans="1:37" ht="20.100000000000001" customHeight="1">
      <c r="A155" s="8" t="str">
        <f t="shared" si="24"/>
        <v/>
      </c>
      <c r="M155" s="7" t="str">
        <f>IF(A155="","",IF(S155="",IF(A155="","",VLOOKUP(K155,calendar_price_2013,MATCH(SUMIF(A$2:A10900,A155,L$2:L10900),Sheet2!$C$1:$P$1,0)+1,0)),S155)*L155)</f>
        <v/>
      </c>
      <c r="N155" s="7" t="str">
        <f t="shared" si="21"/>
        <v/>
      </c>
      <c r="O155" s="7" t="str">
        <f t="shared" si="25"/>
        <v/>
      </c>
      <c r="R155" s="7" t="str">
        <f t="shared" si="22"/>
        <v/>
      </c>
      <c r="AH155" s="9" t="str">
        <f t="shared" si="26"/>
        <v/>
      </c>
      <c r="AI155" s="9" t="str">
        <f t="shared" si="23"/>
        <v/>
      </c>
      <c r="AJ155" s="9">
        <v>1</v>
      </c>
    </row>
    <row r="156" spans="1:37" ht="20.100000000000001" customHeight="1">
      <c r="A156" s="8" t="str">
        <f t="shared" si="24"/>
        <v/>
      </c>
      <c r="M156" s="7" t="str">
        <f>IF(A156="","",IF(S156="",IF(A156="","",VLOOKUP(K156,calendar_price_2013,MATCH(SUMIF(A$2:A10901,A156,L$2:L10901),Sheet2!$C$1:$P$1,0)+1,0)),S156)*L156)</f>
        <v/>
      </c>
      <c r="N156" s="7" t="str">
        <f t="shared" si="21"/>
        <v/>
      </c>
      <c r="O156" s="7" t="str">
        <f t="shared" si="25"/>
        <v/>
      </c>
      <c r="R156" s="7" t="str">
        <f t="shared" si="22"/>
        <v/>
      </c>
      <c r="AH156" s="9" t="str">
        <f t="shared" si="26"/>
        <v/>
      </c>
      <c r="AI156" s="9" t="str">
        <f t="shared" si="23"/>
        <v/>
      </c>
    </row>
    <row r="157" spans="1:37" ht="20.100000000000001" customHeight="1">
      <c r="A157" s="8" t="str">
        <f t="shared" si="24"/>
        <v/>
      </c>
      <c r="M157" s="7" t="str">
        <f>IF(A157="","",IF(S157="",IF(A157="","",VLOOKUP(K157,calendar_price_2013,MATCH(SUMIF(A$2:A10902,A157,L$2:L10902),Sheet2!$C$1:$P$1,0)+1,0)),S157)*L157)</f>
        <v/>
      </c>
      <c r="N157" s="7" t="str">
        <f t="shared" si="21"/>
        <v/>
      </c>
      <c r="O157" s="7" t="str">
        <f t="shared" si="25"/>
        <v/>
      </c>
      <c r="R157" s="7" t="str">
        <f t="shared" si="22"/>
        <v/>
      </c>
      <c r="AH157" s="9" t="str">
        <f t="shared" si="26"/>
        <v/>
      </c>
      <c r="AI157" s="9" t="str">
        <f t="shared" si="23"/>
        <v/>
      </c>
      <c r="AJ157" s="9">
        <v>0</v>
      </c>
      <c r="AK157" s="9">
        <v>1</v>
      </c>
    </row>
    <row r="158" spans="1:37" ht="20.100000000000001" customHeight="1">
      <c r="A158" s="8" t="str">
        <f t="shared" si="24"/>
        <v/>
      </c>
      <c r="M158" s="7" t="str">
        <f>IF(A158="","",IF(S158="",IF(A158="","",VLOOKUP(K158,calendar_price_2013,MATCH(SUMIF(A$2:A10903,A158,L$2:L10903),Sheet2!$C$1:$P$1,0)+1,0)),S158)*L158)</f>
        <v/>
      </c>
      <c r="N158" s="7" t="str">
        <f t="shared" si="21"/>
        <v/>
      </c>
      <c r="O158" s="7" t="str">
        <f t="shared" si="25"/>
        <v/>
      </c>
      <c r="R158" s="7" t="str">
        <f t="shared" si="22"/>
        <v/>
      </c>
      <c r="AH158" s="9" t="str">
        <f t="shared" si="26"/>
        <v/>
      </c>
      <c r="AI158" s="9" t="str">
        <f t="shared" si="23"/>
        <v/>
      </c>
      <c r="AJ158" s="9">
        <v>1</v>
      </c>
    </row>
    <row r="159" spans="1:37" ht="20.100000000000001" customHeight="1">
      <c r="A159" s="8" t="str">
        <f t="shared" si="24"/>
        <v/>
      </c>
      <c r="M159" s="7" t="str">
        <f>IF(A159="","",IF(S159="",IF(A159="","",VLOOKUP(K159,calendar_price_2013,MATCH(SUMIF(A$2:A10904,A159,L$2:L10904),Sheet2!$C$1:$P$1,0)+1,0)),S159)*L159)</f>
        <v/>
      </c>
      <c r="N159" s="7" t="str">
        <f t="shared" si="21"/>
        <v/>
      </c>
      <c r="O159" s="7" t="str">
        <f t="shared" si="25"/>
        <v/>
      </c>
      <c r="R159" s="7" t="str">
        <f t="shared" si="22"/>
        <v/>
      </c>
      <c r="AH159" s="9" t="str">
        <f t="shared" si="26"/>
        <v/>
      </c>
      <c r="AI159" s="9" t="str">
        <f t="shared" si="23"/>
        <v/>
      </c>
    </row>
    <row r="160" spans="1:37" ht="20.100000000000001" customHeight="1">
      <c r="A160" s="8" t="str">
        <f t="shared" si="24"/>
        <v/>
      </c>
      <c r="M160" s="7" t="str">
        <f>IF(A160="","",IF(S160="",IF(A160="","",VLOOKUP(K160,calendar_price_2013,MATCH(SUMIF(A$2:A10905,A160,L$2:L10905),Sheet2!$C$1:$P$1,0)+1,0)),S160)*L160)</f>
        <v/>
      </c>
      <c r="N160" s="7" t="str">
        <f t="shared" si="21"/>
        <v/>
      </c>
      <c r="O160" s="7" t="str">
        <f t="shared" si="25"/>
        <v/>
      </c>
      <c r="R160" s="7" t="str">
        <f t="shared" si="22"/>
        <v/>
      </c>
      <c r="AH160" s="9" t="str">
        <f t="shared" si="26"/>
        <v/>
      </c>
      <c r="AI160" s="9" t="str">
        <f t="shared" si="23"/>
        <v/>
      </c>
    </row>
    <row r="161" spans="1:37" ht="20.100000000000001" customHeight="1">
      <c r="A161" s="8" t="str">
        <f t="shared" si="24"/>
        <v/>
      </c>
      <c r="M161" s="7" t="str">
        <f>IF(A161="","",IF(S161="",IF(A161="","",VLOOKUP(K161,calendar_price_2013,MATCH(SUMIF(A$2:A10906,A161,L$2:L10906),Sheet2!$C$1:$P$1,0)+1,0)),S161)*L161)</f>
        <v/>
      </c>
      <c r="N161" s="7" t="str">
        <f t="shared" si="21"/>
        <v/>
      </c>
      <c r="O161" s="7" t="str">
        <f t="shared" si="25"/>
        <v/>
      </c>
      <c r="R161" s="7" t="str">
        <f t="shared" si="22"/>
        <v/>
      </c>
      <c r="AH161" s="9" t="str">
        <f t="shared" si="26"/>
        <v/>
      </c>
      <c r="AI161" s="9" t="str">
        <f t="shared" si="23"/>
        <v/>
      </c>
      <c r="AJ161" s="9">
        <v>1</v>
      </c>
    </row>
    <row r="162" spans="1:37" ht="20.100000000000001" customHeight="1">
      <c r="A162" s="8" t="str">
        <f t="shared" si="24"/>
        <v/>
      </c>
      <c r="M162" s="7" t="str">
        <f>IF(A162="","",IF(S162="",IF(A162="","",VLOOKUP(K162,calendar_price_2013,MATCH(SUMIF(A$2:A10907,A162,L$2:L10907),Sheet2!$C$1:$P$1,0)+1,0)),S162)*L162)</f>
        <v/>
      </c>
      <c r="N162" s="7" t="str">
        <f t="shared" si="21"/>
        <v/>
      </c>
      <c r="O162" s="7" t="str">
        <f t="shared" si="25"/>
        <v/>
      </c>
      <c r="R162" s="7" t="str">
        <f t="shared" si="22"/>
        <v/>
      </c>
      <c r="AH162" s="9" t="str">
        <f t="shared" si="26"/>
        <v/>
      </c>
      <c r="AI162" s="9" t="str">
        <f t="shared" si="23"/>
        <v/>
      </c>
      <c r="AJ162" s="9">
        <v>0</v>
      </c>
      <c r="AK162" s="9">
        <v>1</v>
      </c>
    </row>
    <row r="163" spans="1:37" ht="20.100000000000001" customHeight="1">
      <c r="A163" s="8" t="str">
        <f t="shared" si="24"/>
        <v/>
      </c>
      <c r="M163" s="7" t="str">
        <f>IF(A163="","",IF(S163="",IF(A163="","",VLOOKUP(K163,calendar_price_2013,MATCH(SUMIF(A$2:A10908,A163,L$2:L10908),Sheet2!$C$1:$P$1,0)+1,0)),S163)*L163)</f>
        <v/>
      </c>
      <c r="N163" s="7" t="str">
        <f t="shared" si="21"/>
        <v/>
      </c>
      <c r="O163" s="7" t="str">
        <f t="shared" si="25"/>
        <v/>
      </c>
      <c r="R163" s="7" t="str">
        <f t="shared" si="22"/>
        <v/>
      </c>
      <c r="AH163" s="9" t="str">
        <f t="shared" si="26"/>
        <v/>
      </c>
      <c r="AI163" s="9" t="str">
        <f t="shared" si="23"/>
        <v/>
      </c>
    </row>
    <row r="164" spans="1:37" ht="20.100000000000001" customHeight="1">
      <c r="A164" s="8" t="str">
        <f t="shared" si="24"/>
        <v/>
      </c>
      <c r="M164" s="7" t="str">
        <f>IF(A164="","",IF(S164="",IF(A164="","",VLOOKUP(K164,calendar_price_2013,MATCH(SUMIF(A$2:A10909,A164,L$2:L10909),Sheet2!$C$1:$P$1,0)+1,0)),S164)*L164)</f>
        <v/>
      </c>
      <c r="N164" s="7" t="str">
        <f t="shared" si="21"/>
        <v/>
      </c>
      <c r="O164" s="7" t="str">
        <f t="shared" si="25"/>
        <v/>
      </c>
      <c r="R164" s="7" t="str">
        <f t="shared" si="22"/>
        <v/>
      </c>
      <c r="AH164" s="9" t="str">
        <f t="shared" si="26"/>
        <v/>
      </c>
      <c r="AI164" s="9" t="str">
        <f t="shared" si="23"/>
        <v/>
      </c>
    </row>
    <row r="165" spans="1:37" ht="20.100000000000001" customHeight="1">
      <c r="A165" s="8" t="str">
        <f t="shared" si="24"/>
        <v/>
      </c>
      <c r="M165" s="7" t="str">
        <f>IF(A165="","",IF(S165="",IF(A165="","",VLOOKUP(K165,calendar_price_2013,MATCH(SUMIF(A$2:A10910,A165,L$2:L10910),Sheet2!$C$1:$P$1,0)+1,0)),S165)*L165)</f>
        <v/>
      </c>
      <c r="N165" s="7" t="str">
        <f t="shared" si="21"/>
        <v/>
      </c>
      <c r="O165" s="7" t="str">
        <f t="shared" si="25"/>
        <v/>
      </c>
      <c r="R165" s="7" t="str">
        <f t="shared" si="22"/>
        <v/>
      </c>
      <c r="AH165" s="9" t="str">
        <f t="shared" si="26"/>
        <v/>
      </c>
      <c r="AI165" s="9" t="str">
        <f t="shared" si="23"/>
        <v/>
      </c>
      <c r="AJ165" s="9">
        <v>1</v>
      </c>
    </row>
    <row r="166" spans="1:37" ht="20.100000000000001" customHeight="1">
      <c r="A166" s="8" t="str">
        <f t="shared" si="24"/>
        <v/>
      </c>
      <c r="M166" s="7" t="str">
        <f>IF(A166="","",IF(S166="",IF(A166="","",VLOOKUP(K166,calendar_price_2013,MATCH(SUMIF(A$2:A10911,A166,L$2:L10911),Sheet2!$C$1:$P$1,0)+1,0)),S166)*L166)</f>
        <v/>
      </c>
      <c r="N166" s="7" t="str">
        <f t="shared" si="21"/>
        <v/>
      </c>
      <c r="O166" s="7" t="str">
        <f t="shared" si="25"/>
        <v/>
      </c>
      <c r="R166" s="7" t="str">
        <f t="shared" si="22"/>
        <v/>
      </c>
      <c r="AH166" s="9" t="str">
        <f t="shared" si="26"/>
        <v/>
      </c>
      <c r="AI166" s="9" t="str">
        <f t="shared" si="23"/>
        <v/>
      </c>
    </row>
    <row r="167" spans="1:37" ht="20.100000000000001" customHeight="1">
      <c r="A167" s="8" t="str">
        <f t="shared" si="24"/>
        <v/>
      </c>
      <c r="M167" s="7" t="str">
        <f>IF(A167="","",IF(S167="",IF(A167="","",VLOOKUP(K167,calendar_price_2013,MATCH(SUMIF(A$2:A10912,A167,L$2:L10912),Sheet2!$C$1:$P$1,0)+1,0)),S167)*L167)</f>
        <v/>
      </c>
      <c r="N167" s="7" t="str">
        <f t="shared" si="21"/>
        <v/>
      </c>
      <c r="O167" s="7" t="str">
        <f t="shared" si="25"/>
        <v/>
      </c>
      <c r="R167" s="7" t="str">
        <f t="shared" si="22"/>
        <v/>
      </c>
      <c r="AH167" s="9" t="str">
        <f t="shared" si="26"/>
        <v/>
      </c>
      <c r="AI167" s="9" t="str">
        <f t="shared" si="23"/>
        <v/>
      </c>
    </row>
    <row r="168" spans="1:37" ht="20.100000000000001" customHeight="1">
      <c r="A168" s="8" t="str">
        <f t="shared" si="24"/>
        <v/>
      </c>
      <c r="M168" s="7" t="str">
        <f>IF(A168="","",IF(S168="",IF(A168="","",VLOOKUP(K168,calendar_price_2013,MATCH(SUMIF(A$2:A10913,A168,L$2:L10913),Sheet2!$C$1:$P$1,0)+1,0)),S168)*L168)</f>
        <v/>
      </c>
      <c r="N168" s="7" t="str">
        <f t="shared" si="21"/>
        <v/>
      </c>
      <c r="O168" s="7" t="str">
        <f t="shared" si="25"/>
        <v/>
      </c>
      <c r="R168" s="7" t="str">
        <f t="shared" si="22"/>
        <v/>
      </c>
      <c r="AH168" s="9" t="str">
        <f t="shared" si="26"/>
        <v/>
      </c>
      <c r="AI168" s="9" t="str">
        <f t="shared" si="23"/>
        <v/>
      </c>
    </row>
    <row r="169" spans="1:37" ht="20.100000000000001" customHeight="1">
      <c r="A169" s="8" t="str">
        <f t="shared" si="24"/>
        <v/>
      </c>
      <c r="M169" s="7" t="str">
        <f>IF(A169="","",IF(S169="",IF(A169="","",VLOOKUP(K169,calendar_price_2013,MATCH(SUMIF(A$2:A10914,A169,L$2:L10914),Sheet2!$C$1:$P$1,0)+1,0)),S169)*L169)</f>
        <v/>
      </c>
      <c r="N169" s="7" t="str">
        <f t="shared" si="21"/>
        <v/>
      </c>
      <c r="O169" s="7" t="str">
        <f t="shared" si="25"/>
        <v/>
      </c>
      <c r="R169" s="7" t="str">
        <f t="shared" si="22"/>
        <v/>
      </c>
      <c r="AH169" s="9" t="str">
        <f t="shared" si="26"/>
        <v/>
      </c>
      <c r="AI169" s="9" t="str">
        <f t="shared" si="23"/>
        <v/>
      </c>
    </row>
    <row r="170" spans="1:37" ht="20.100000000000001" customHeight="1">
      <c r="A170" s="8" t="str">
        <f t="shared" si="24"/>
        <v/>
      </c>
      <c r="M170" s="7" t="str">
        <f>IF(A170="","",IF(S170="",IF(A170="","",VLOOKUP(K170,calendar_price_2013,MATCH(SUMIF(A$2:A10915,A170,L$2:L10915),Sheet2!$C$1:$P$1,0)+1,0)),S170)*L170)</f>
        <v/>
      </c>
      <c r="N170" s="7" t="str">
        <f t="shared" si="21"/>
        <v/>
      </c>
      <c r="O170" s="7" t="str">
        <f t="shared" si="25"/>
        <v/>
      </c>
      <c r="R170" s="7" t="str">
        <f t="shared" si="22"/>
        <v/>
      </c>
      <c r="AH170" s="9" t="str">
        <f t="shared" si="26"/>
        <v/>
      </c>
      <c r="AI170" s="9" t="str">
        <f t="shared" si="23"/>
        <v/>
      </c>
      <c r="AJ170" s="9">
        <v>0</v>
      </c>
      <c r="AK170" s="9">
        <v>1</v>
      </c>
    </row>
    <row r="171" spans="1:37" ht="20.100000000000001" customHeight="1">
      <c r="A171" s="8" t="str">
        <f t="shared" si="24"/>
        <v/>
      </c>
      <c r="M171" s="7" t="str">
        <f>IF(A171="","",IF(S171="",IF(A171="","",VLOOKUP(K171,calendar_price_2013,MATCH(SUMIF(A$2:A10916,A171,L$2:L10916),Sheet2!$C$1:$P$1,0)+1,0)),S171)*L171)</f>
        <v/>
      </c>
      <c r="N171" s="7" t="str">
        <f t="shared" si="21"/>
        <v/>
      </c>
      <c r="O171" s="7" t="str">
        <f t="shared" si="25"/>
        <v/>
      </c>
      <c r="R171" s="7" t="str">
        <f t="shared" si="22"/>
        <v/>
      </c>
      <c r="T171" s="9">
        <v>1</v>
      </c>
      <c r="AH171" s="9" t="str">
        <f t="shared" si="26"/>
        <v/>
      </c>
      <c r="AI171" s="9" t="str">
        <f t="shared" si="23"/>
        <v/>
      </c>
    </row>
    <row r="172" spans="1:37" ht="20.100000000000001" customHeight="1">
      <c r="A172" s="8" t="str">
        <f t="shared" si="24"/>
        <v/>
      </c>
      <c r="M172" s="7" t="str">
        <f>IF(A172="","",IF(S172="",IF(A172="","",VLOOKUP(K172,calendar_price_2013,MATCH(SUMIF(A$2:A10917,A172,L$2:L10917),Sheet2!$C$1:$P$1,0)+1,0)),S172)*L172)</f>
        <v/>
      </c>
      <c r="N172" s="7" t="str">
        <f t="shared" si="21"/>
        <v/>
      </c>
      <c r="O172" s="7" t="str">
        <f t="shared" si="25"/>
        <v/>
      </c>
      <c r="R172" s="7" t="str">
        <f t="shared" si="22"/>
        <v/>
      </c>
      <c r="T172" s="9">
        <v>1</v>
      </c>
      <c r="AH172" s="9" t="str">
        <f t="shared" si="26"/>
        <v/>
      </c>
      <c r="AI172" s="9" t="str">
        <f t="shared" si="23"/>
        <v/>
      </c>
    </row>
    <row r="173" spans="1:37" ht="20.100000000000001" customHeight="1">
      <c r="A173" s="8" t="str">
        <f t="shared" si="24"/>
        <v/>
      </c>
      <c r="M173" s="7" t="str">
        <f>IF(A173="","",IF(S173="",IF(A173="","",VLOOKUP(K173,calendar_price_2013,MATCH(SUMIF(A$2:A10918,A173,L$2:L10918),Sheet2!$C$1:$P$1,0)+1,0)),S173)*L173)</f>
        <v/>
      </c>
      <c r="N173" s="7" t="str">
        <f t="shared" si="21"/>
        <v/>
      </c>
      <c r="O173" s="7" t="str">
        <f t="shared" ref="O173:O199" si="27">IF(H173="","",SUMIF(A173:A10919,A173,M173:M10919)+SUMIF(A173:A10919,A173,N173:N10919))</f>
        <v/>
      </c>
      <c r="R173" s="7" t="str">
        <f t="shared" si="22"/>
        <v/>
      </c>
      <c r="AH173" s="9" t="str">
        <f t="shared" ref="AH173:AH199" si="28">IF(H173="","",SUMIF(A173:A10919,A173,L173:L10919))</f>
        <v/>
      </c>
      <c r="AI173" s="9" t="str">
        <f t="shared" si="23"/>
        <v/>
      </c>
      <c r="AJ173" s="9">
        <v>0</v>
      </c>
      <c r="AK173" s="9">
        <v>1</v>
      </c>
    </row>
    <row r="174" spans="1:37" ht="20.100000000000001" customHeight="1">
      <c r="A174" s="8" t="str">
        <f t="shared" si="24"/>
        <v/>
      </c>
      <c r="M174" s="7" t="str">
        <f>IF(A174="","",IF(S174="",IF(A174="","",VLOOKUP(K174,calendar_price_2013,MATCH(SUMIF(A$2:A10919,A174,L$2:L10919),Sheet2!$C$1:$P$1,0)+1,0)),S174)*L174)</f>
        <v/>
      </c>
      <c r="N174" s="7" t="str">
        <f t="shared" si="21"/>
        <v/>
      </c>
      <c r="O174" s="7" t="str">
        <f t="shared" si="27"/>
        <v/>
      </c>
      <c r="R174" s="7" t="str">
        <f t="shared" si="22"/>
        <v/>
      </c>
      <c r="AH174" s="9" t="str">
        <f t="shared" si="28"/>
        <v/>
      </c>
      <c r="AI174" s="9" t="str">
        <f t="shared" si="23"/>
        <v/>
      </c>
    </row>
    <row r="175" spans="1:37" ht="20.100000000000001" customHeight="1">
      <c r="A175" s="8" t="str">
        <f t="shared" si="24"/>
        <v/>
      </c>
      <c r="M175" s="7" t="str">
        <f>IF(A175="","",IF(S175="",IF(A175="","",VLOOKUP(K175,calendar_price_2013,MATCH(SUMIF(A$2:A10920,A175,L$2:L10920),Sheet2!$C$1:$P$1,0)+1,0)),S175)*L175)</f>
        <v/>
      </c>
      <c r="N175" s="7" t="str">
        <f t="shared" si="21"/>
        <v/>
      </c>
      <c r="O175" s="7" t="str">
        <f t="shared" si="27"/>
        <v/>
      </c>
      <c r="R175" s="7" t="str">
        <f t="shared" si="22"/>
        <v/>
      </c>
      <c r="AH175" s="9" t="str">
        <f t="shared" si="28"/>
        <v/>
      </c>
      <c r="AI175" s="9" t="str">
        <f t="shared" si="23"/>
        <v/>
      </c>
    </row>
    <row r="176" spans="1:37" ht="20.100000000000001" customHeight="1">
      <c r="A176" s="8" t="str">
        <f t="shared" si="24"/>
        <v/>
      </c>
      <c r="M176" s="7" t="str">
        <f>IF(A176="","",IF(S176="",IF(A176="","",VLOOKUP(K176,calendar_price_2013,MATCH(SUMIF(A$2:A10921,A176,L$2:L10921),Sheet2!$C$1:$P$1,0)+1,0)),S176)*L176)</f>
        <v/>
      </c>
      <c r="N176" s="7" t="str">
        <f t="shared" si="21"/>
        <v/>
      </c>
      <c r="O176" s="7" t="str">
        <f t="shared" si="27"/>
        <v/>
      </c>
      <c r="R176" s="7" t="str">
        <f t="shared" si="22"/>
        <v/>
      </c>
      <c r="AH176" s="9" t="str">
        <f t="shared" si="28"/>
        <v/>
      </c>
      <c r="AI176" s="9" t="str">
        <f t="shared" si="23"/>
        <v/>
      </c>
    </row>
    <row r="177" spans="1:37" ht="20.100000000000001" customHeight="1">
      <c r="A177" s="8" t="str">
        <f t="shared" si="24"/>
        <v/>
      </c>
      <c r="M177" s="7" t="str">
        <f>IF(A177="","",IF(S177="",IF(A177="","",VLOOKUP(K177,calendar_price_2013,MATCH(SUMIF(A$2:A10922,A177,L$2:L10922),Sheet2!$C$1:$P$1,0)+1,0)),S177)*L177)</f>
        <v/>
      </c>
      <c r="N177" s="7" t="str">
        <f t="shared" si="21"/>
        <v/>
      </c>
      <c r="O177" s="7" t="str">
        <f t="shared" si="27"/>
        <v/>
      </c>
      <c r="R177" s="7" t="str">
        <f t="shared" si="22"/>
        <v/>
      </c>
      <c r="AH177" s="9" t="str">
        <f t="shared" si="28"/>
        <v/>
      </c>
      <c r="AI177" s="9" t="str">
        <f t="shared" si="23"/>
        <v/>
      </c>
    </row>
    <row r="178" spans="1:37" ht="20.100000000000001" customHeight="1">
      <c r="A178" s="8" t="str">
        <f t="shared" si="24"/>
        <v/>
      </c>
      <c r="M178" s="7" t="str">
        <f>IF(A178="","",IF(S178="",IF(A178="","",VLOOKUP(K178,calendar_price_2013,MATCH(SUMIF(A$2:A10923,A178,L$2:L10923),Sheet2!$C$1:$P$1,0)+1,0)),S178)*L178)</f>
        <v/>
      </c>
      <c r="N178" s="7" t="str">
        <f t="shared" si="21"/>
        <v/>
      </c>
      <c r="O178" s="7" t="str">
        <f t="shared" si="27"/>
        <v/>
      </c>
      <c r="R178" s="7" t="str">
        <f t="shared" si="22"/>
        <v/>
      </c>
      <c r="AH178" s="9" t="str">
        <f t="shared" si="28"/>
        <v/>
      </c>
      <c r="AI178" s="9" t="str">
        <f t="shared" si="23"/>
        <v/>
      </c>
    </row>
    <row r="179" spans="1:37" ht="20.100000000000001" customHeight="1">
      <c r="A179" s="8" t="str">
        <f t="shared" si="24"/>
        <v/>
      </c>
      <c r="M179" s="7" t="str">
        <f>IF(A179="","",IF(S179="",IF(A179="","",VLOOKUP(K179,calendar_price_2013,MATCH(SUMIF(A$2:A10924,A179,L$2:L10924),Sheet2!$C$1:$P$1,0)+1,0)),S179)*L179)</f>
        <v/>
      </c>
      <c r="N179" s="7" t="str">
        <f t="shared" si="21"/>
        <v/>
      </c>
      <c r="O179" s="7" t="str">
        <f t="shared" si="27"/>
        <v/>
      </c>
      <c r="R179" s="7" t="str">
        <f t="shared" si="22"/>
        <v/>
      </c>
      <c r="AH179" s="9" t="str">
        <f t="shared" si="28"/>
        <v/>
      </c>
      <c r="AI179" s="9" t="str">
        <f t="shared" si="23"/>
        <v/>
      </c>
      <c r="AJ179" s="9">
        <v>1</v>
      </c>
    </row>
    <row r="180" spans="1:37" ht="20.100000000000001" customHeight="1">
      <c r="A180" s="8" t="str">
        <f t="shared" si="24"/>
        <v/>
      </c>
      <c r="M180" s="7" t="str">
        <f>IF(A180="","",IF(S180="",IF(A180="","",VLOOKUP(K180,calendar_price_2013,MATCH(SUMIF(A$2:A10925,A180,L$2:L10925),Sheet2!$C$1:$P$1,0)+1,0)),S180)*L180)</f>
        <v/>
      </c>
      <c r="N180" s="7" t="str">
        <f t="shared" si="21"/>
        <v/>
      </c>
      <c r="O180" s="7" t="str">
        <f t="shared" si="27"/>
        <v/>
      </c>
      <c r="R180" s="7" t="str">
        <f t="shared" si="22"/>
        <v/>
      </c>
      <c r="AH180" s="9" t="str">
        <f t="shared" si="28"/>
        <v/>
      </c>
      <c r="AI180" s="9" t="str">
        <f t="shared" si="23"/>
        <v/>
      </c>
    </row>
    <row r="181" spans="1:37" ht="20.100000000000001" customHeight="1">
      <c r="A181" s="8" t="str">
        <f t="shared" si="24"/>
        <v/>
      </c>
      <c r="M181" s="7" t="str">
        <f>IF(A181="","",IF(S181="",IF(A181="","",VLOOKUP(K181,calendar_price_2013,MATCH(SUMIF(A$2:A10926,A181,L$2:L10926),Sheet2!$C$1:$P$1,0)+1,0)),S181)*L181)</f>
        <v/>
      </c>
      <c r="N181" s="7" t="str">
        <f t="shared" si="21"/>
        <v/>
      </c>
      <c r="O181" s="7" t="str">
        <f t="shared" si="27"/>
        <v/>
      </c>
      <c r="R181" s="7" t="str">
        <f t="shared" si="22"/>
        <v/>
      </c>
      <c r="AH181" s="9" t="str">
        <f t="shared" si="28"/>
        <v/>
      </c>
      <c r="AI181" s="9" t="str">
        <f t="shared" si="23"/>
        <v/>
      </c>
    </row>
    <row r="182" spans="1:37" ht="20.100000000000001" customHeight="1">
      <c r="A182" s="8" t="str">
        <f t="shared" si="24"/>
        <v/>
      </c>
      <c r="M182" s="7" t="str">
        <f>IF(A182="","",IF(S182="",IF(A182="","",VLOOKUP(K182,calendar_price_2013,MATCH(SUMIF(A$2:A10927,A182,L$2:L10927),Sheet2!$C$1:$P$1,0)+1,0)),S182)*L182)</f>
        <v/>
      </c>
      <c r="N182" s="7" t="str">
        <f t="shared" si="21"/>
        <v/>
      </c>
      <c r="O182" s="7" t="str">
        <f t="shared" si="27"/>
        <v/>
      </c>
      <c r="R182" s="7" t="str">
        <f t="shared" si="22"/>
        <v/>
      </c>
      <c r="AB182" s="9" t="s">
        <v>177</v>
      </c>
      <c r="AC182" s="9" t="s">
        <v>191</v>
      </c>
      <c r="AF182" s="9" t="s">
        <v>154</v>
      </c>
      <c r="AG182" s="9" t="s">
        <v>192</v>
      </c>
      <c r="AH182" s="9" t="str">
        <f t="shared" si="28"/>
        <v/>
      </c>
      <c r="AI182" s="9" t="str">
        <f t="shared" si="23"/>
        <v/>
      </c>
      <c r="AJ182" s="9">
        <v>0</v>
      </c>
      <c r="AK182" s="9">
        <v>0</v>
      </c>
    </row>
    <row r="183" spans="1:37" ht="20.100000000000001" customHeight="1">
      <c r="A183" s="8" t="str">
        <f t="shared" si="24"/>
        <v/>
      </c>
      <c r="M183" s="7" t="str">
        <f>IF(A183="","",IF(S183="",IF(A183="","",VLOOKUP(K183,calendar_price_2013,MATCH(SUMIF(A$2:A10928,A183,L$2:L10928),Sheet2!$C$1:$P$1,0)+1,0)),S183)*L183)</f>
        <v/>
      </c>
      <c r="N183" s="7" t="str">
        <f t="shared" si="21"/>
        <v/>
      </c>
      <c r="O183" s="7" t="str">
        <f t="shared" si="27"/>
        <v/>
      </c>
      <c r="R183" s="7" t="str">
        <f t="shared" si="22"/>
        <v/>
      </c>
      <c r="AB183" s="9" t="s">
        <v>193</v>
      </c>
      <c r="AH183" s="9" t="str">
        <f t="shared" si="28"/>
        <v/>
      </c>
      <c r="AI183" s="9" t="str">
        <f t="shared" si="23"/>
        <v/>
      </c>
      <c r="AJ183" s="9">
        <v>0</v>
      </c>
      <c r="AK183" s="9">
        <v>0</v>
      </c>
    </row>
    <row r="184" spans="1:37" ht="20.100000000000001" customHeight="1">
      <c r="A184" s="8" t="str">
        <f t="shared" si="24"/>
        <v/>
      </c>
      <c r="M184" s="7" t="str">
        <f>IF(A184="","",IF(S184="",IF(A184="","",VLOOKUP(K184,calendar_price_2013,MATCH(SUMIF(A$2:A10929,A184,L$2:L10929),Sheet2!$C$1:$P$1,0)+1,0)),S184)*L184)</f>
        <v/>
      </c>
      <c r="N184" s="7" t="str">
        <f t="shared" si="21"/>
        <v/>
      </c>
      <c r="O184" s="7" t="str">
        <f t="shared" si="27"/>
        <v/>
      </c>
      <c r="R184" s="7" t="str">
        <f t="shared" si="22"/>
        <v/>
      </c>
      <c r="AC184" s="9" t="s">
        <v>162</v>
      </c>
      <c r="AD184" s="9" t="s">
        <v>161</v>
      </c>
      <c r="AF184" s="9" t="s">
        <v>154</v>
      </c>
      <c r="AG184" s="9" t="s">
        <v>163</v>
      </c>
      <c r="AH184" s="9" t="str">
        <f t="shared" si="28"/>
        <v/>
      </c>
      <c r="AI184" s="9" t="str">
        <f t="shared" si="23"/>
        <v/>
      </c>
      <c r="AJ184" s="9">
        <v>0</v>
      </c>
      <c r="AK184" s="9">
        <v>0</v>
      </c>
    </row>
    <row r="185" spans="1:37" ht="20.100000000000001" customHeight="1">
      <c r="A185" s="8" t="str">
        <f t="shared" si="24"/>
        <v/>
      </c>
      <c r="M185" s="7" t="str">
        <f>IF(A185="","",IF(S185="",IF(A185="","",VLOOKUP(K185,calendar_price_2013,MATCH(SUMIF(A$2:A10930,A185,L$2:L10930),Sheet2!$C$1:$P$1,0)+1,0)),S185)*L185)</f>
        <v/>
      </c>
      <c r="N185" s="7" t="str">
        <f t="shared" si="21"/>
        <v/>
      </c>
      <c r="O185" s="7" t="str">
        <f t="shared" si="27"/>
        <v/>
      </c>
      <c r="R185" s="7" t="str">
        <f t="shared" si="22"/>
        <v/>
      </c>
      <c r="AC185" s="9" t="s">
        <v>162</v>
      </c>
      <c r="AD185" s="9" t="s">
        <v>161</v>
      </c>
      <c r="AF185" s="9" t="s">
        <v>154</v>
      </c>
      <c r="AG185" s="9" t="s">
        <v>163</v>
      </c>
      <c r="AH185" s="9" t="str">
        <f t="shared" si="28"/>
        <v/>
      </c>
      <c r="AI185" s="9" t="str">
        <f t="shared" si="23"/>
        <v/>
      </c>
      <c r="AJ185" s="9">
        <v>0</v>
      </c>
      <c r="AK185" s="9">
        <v>0</v>
      </c>
    </row>
    <row r="186" spans="1:37" ht="20.100000000000001" customHeight="1">
      <c r="A186" s="8" t="str">
        <f t="shared" si="24"/>
        <v/>
      </c>
      <c r="M186" s="7" t="str">
        <f>IF(A186="","",IF(S186="",IF(A186="","",VLOOKUP(K186,calendar_price_2013,MATCH(SUMIF(A$2:A10931,A186,L$2:L10931),Sheet2!$C$1:$P$1,0)+1,0)),S186)*L186)</f>
        <v/>
      </c>
      <c r="N186" s="7" t="str">
        <f t="shared" si="21"/>
        <v/>
      </c>
      <c r="O186" s="7" t="str">
        <f t="shared" si="27"/>
        <v/>
      </c>
      <c r="R186" s="7" t="str">
        <f t="shared" si="22"/>
        <v/>
      </c>
      <c r="AB186" s="9" t="s">
        <v>167</v>
      </c>
      <c r="AH186" s="9" t="str">
        <f t="shared" si="28"/>
        <v/>
      </c>
      <c r="AI186" s="9" t="str">
        <f t="shared" si="23"/>
        <v/>
      </c>
      <c r="AJ186" s="9">
        <v>0</v>
      </c>
      <c r="AK186" s="9">
        <v>1</v>
      </c>
    </row>
    <row r="187" spans="1:37" ht="20.100000000000001" customHeight="1">
      <c r="A187" s="8" t="str">
        <f t="shared" si="24"/>
        <v/>
      </c>
      <c r="M187" s="7" t="str">
        <f>IF(A187="","",IF(S187="",IF(A187="","",VLOOKUP(K187,calendar_price_2013,MATCH(SUMIF(A$2:A10932,A187,L$2:L10932),Sheet2!$C$1:$P$1,0)+1,0)),S187)*L187)</f>
        <v/>
      </c>
      <c r="N187" s="7" t="str">
        <f t="shared" si="21"/>
        <v/>
      </c>
      <c r="O187" s="7" t="str">
        <f t="shared" si="27"/>
        <v/>
      </c>
      <c r="R187" s="7" t="str">
        <f t="shared" si="22"/>
        <v/>
      </c>
      <c r="AH187" s="9" t="str">
        <f t="shared" si="28"/>
        <v/>
      </c>
      <c r="AI187" s="9" t="str">
        <f t="shared" si="23"/>
        <v/>
      </c>
    </row>
    <row r="188" spans="1:37" ht="20.100000000000001" customHeight="1">
      <c r="A188" s="8" t="str">
        <f t="shared" si="24"/>
        <v/>
      </c>
      <c r="M188" s="7" t="str">
        <f>IF(A188="","",IF(S188="",IF(A188="","",VLOOKUP(K188,calendar_price_2013,MATCH(SUMIF(A$2:A10933,A188,L$2:L10933),Sheet2!$C$1:$P$1,0)+1,0)),S188)*L188)</f>
        <v/>
      </c>
      <c r="N188" s="7" t="str">
        <f t="shared" si="21"/>
        <v/>
      </c>
      <c r="O188" s="7" t="str">
        <f t="shared" si="27"/>
        <v/>
      </c>
      <c r="R188" s="7" t="str">
        <f t="shared" si="22"/>
        <v/>
      </c>
      <c r="AH188" s="9" t="str">
        <f t="shared" si="28"/>
        <v/>
      </c>
      <c r="AI188" s="9" t="str">
        <f t="shared" si="23"/>
        <v/>
      </c>
    </row>
    <row r="189" spans="1:37" ht="20.100000000000001" customHeight="1">
      <c r="A189" s="8" t="str">
        <f t="shared" si="24"/>
        <v/>
      </c>
      <c r="M189" s="7" t="str">
        <f>IF(A189="","",IF(S189="",IF(A189="","",VLOOKUP(K189,calendar_price_2013,MATCH(SUMIF(A$2:A10934,A189,L$2:L10934),Sheet2!$C$1:$P$1,0)+1,0)),S189)*L189)</f>
        <v/>
      </c>
      <c r="N189" s="7" t="str">
        <f t="shared" si="21"/>
        <v/>
      </c>
      <c r="O189" s="7" t="str">
        <f t="shared" si="27"/>
        <v/>
      </c>
      <c r="R189" s="7" t="str">
        <f t="shared" si="22"/>
        <v/>
      </c>
      <c r="AH189" s="9" t="str">
        <f t="shared" si="28"/>
        <v/>
      </c>
      <c r="AI189" s="9" t="str">
        <f t="shared" si="23"/>
        <v/>
      </c>
    </row>
    <row r="190" spans="1:37" ht="20.100000000000001" customHeight="1">
      <c r="A190" s="8" t="str">
        <f t="shared" si="24"/>
        <v/>
      </c>
      <c r="M190" s="7" t="str">
        <f>IF(A190="","",IF(S190="",IF(A190="","",VLOOKUP(K190,calendar_price_2013,MATCH(SUMIF(A$2:A10935,A190,L$2:L10935),Sheet2!$C$1:$P$1,0)+1,0)),S190)*L190)</f>
        <v/>
      </c>
      <c r="N190" s="7" t="str">
        <f t="shared" si="21"/>
        <v/>
      </c>
      <c r="O190" s="7" t="str">
        <f t="shared" si="27"/>
        <v/>
      </c>
      <c r="R190" s="7" t="str">
        <f t="shared" si="22"/>
        <v/>
      </c>
      <c r="AH190" s="9" t="str">
        <f t="shared" si="28"/>
        <v/>
      </c>
      <c r="AI190" s="9" t="str">
        <f t="shared" si="23"/>
        <v/>
      </c>
      <c r="AJ190" s="9">
        <v>1</v>
      </c>
    </row>
    <row r="191" spans="1:37" ht="20.100000000000001" customHeight="1">
      <c r="A191" s="8" t="str">
        <f t="shared" si="24"/>
        <v/>
      </c>
      <c r="M191" s="7" t="str">
        <f>IF(A191="","",IF(S191="",IF(A191="","",VLOOKUP(K191,calendar_price_2013,MATCH(SUMIF(A$2:A10936,A191,L$2:L10936),Sheet2!$C$1:$P$1,0)+1,0)),S191)*L191)</f>
        <v/>
      </c>
      <c r="N191" s="7" t="str">
        <f t="shared" si="21"/>
        <v/>
      </c>
      <c r="O191" s="7" t="str">
        <f t="shared" si="27"/>
        <v/>
      </c>
      <c r="R191" s="7" t="str">
        <f t="shared" si="22"/>
        <v/>
      </c>
      <c r="AH191" s="9" t="str">
        <f t="shared" si="28"/>
        <v/>
      </c>
      <c r="AI191" s="9" t="str">
        <f t="shared" si="23"/>
        <v/>
      </c>
      <c r="AJ191" s="9">
        <v>1</v>
      </c>
    </row>
    <row r="192" spans="1:37" ht="20.100000000000001" customHeight="1">
      <c r="A192" s="8" t="str">
        <f t="shared" si="24"/>
        <v/>
      </c>
      <c r="M192" s="7" t="str">
        <f>IF(A192="","",IF(S192="",IF(A192="","",VLOOKUP(K192,calendar_price_2013,MATCH(SUMIF(A$2:A10937,A192,L$2:L10937),Sheet2!$C$1:$P$1,0)+1,0)),S192)*L192)</f>
        <v/>
      </c>
      <c r="N192" s="7" t="str">
        <f t="shared" si="21"/>
        <v/>
      </c>
      <c r="O192" s="7" t="str">
        <f t="shared" si="27"/>
        <v/>
      </c>
      <c r="R192" s="7" t="str">
        <f t="shared" si="22"/>
        <v/>
      </c>
      <c r="AH192" s="9" t="str">
        <f t="shared" si="28"/>
        <v/>
      </c>
      <c r="AI192" s="9" t="str">
        <f t="shared" si="23"/>
        <v/>
      </c>
      <c r="AJ192" s="9">
        <v>0</v>
      </c>
      <c r="AK192" s="9">
        <v>0</v>
      </c>
    </row>
    <row r="193" spans="1:37" ht="20.100000000000001" customHeight="1">
      <c r="A193" s="8" t="str">
        <f t="shared" si="24"/>
        <v/>
      </c>
      <c r="M193" s="7" t="str">
        <f>IF(A193="","",IF(S193="",IF(A193="","",VLOOKUP(K193,calendar_price_2013,MATCH(SUMIF(A$2:A10938,A193,L$2:L10938),Sheet2!$C$1:$P$1,0)+1,0)),S193)*L193)</f>
        <v/>
      </c>
      <c r="N193" s="7" t="str">
        <f t="shared" si="21"/>
        <v/>
      </c>
      <c r="O193" s="7" t="str">
        <f t="shared" si="27"/>
        <v/>
      </c>
      <c r="R193" s="7" t="str">
        <f t="shared" si="22"/>
        <v/>
      </c>
      <c r="AH193" s="9" t="str">
        <f t="shared" si="28"/>
        <v/>
      </c>
      <c r="AI193" s="9" t="str">
        <f t="shared" si="23"/>
        <v/>
      </c>
      <c r="AJ193" s="9">
        <v>1</v>
      </c>
    </row>
    <row r="194" spans="1:37" ht="20.100000000000001" customHeight="1">
      <c r="A194" s="8" t="str">
        <f t="shared" si="24"/>
        <v/>
      </c>
      <c r="M194" s="7" t="str">
        <f>IF(A194="","",IF(S194="",IF(A194="","",VLOOKUP(K194,calendar_price_2013,MATCH(SUMIF(A$2:A10939,A194,L$2:L10939),Sheet2!$C$1:$P$1,0)+1,0)),S194)*L194)</f>
        <v/>
      </c>
      <c r="N194" s="7" t="str">
        <f t="shared" si="21"/>
        <v/>
      </c>
      <c r="O194" s="7" t="str">
        <f t="shared" si="27"/>
        <v/>
      </c>
      <c r="R194" s="7" t="str">
        <f t="shared" si="22"/>
        <v/>
      </c>
      <c r="AH194" s="9" t="str">
        <f t="shared" si="28"/>
        <v/>
      </c>
      <c r="AI194" s="9" t="str">
        <f t="shared" si="23"/>
        <v/>
      </c>
      <c r="AJ194" s="9">
        <v>1</v>
      </c>
    </row>
    <row r="195" spans="1:37" ht="20.100000000000001" customHeight="1">
      <c r="A195" s="8" t="str">
        <f t="shared" si="24"/>
        <v/>
      </c>
      <c r="M195" s="7" t="str">
        <f>IF(A195="","",IF(S195="",IF(A195="","",VLOOKUP(K195,calendar_price_2013,MATCH(SUMIF(A$2:A10940,A195,L$2:L10940),Sheet2!$C$1:$P$1,0)+1,0)),S195)*L195)</f>
        <v/>
      </c>
      <c r="N195" s="7" t="str">
        <f t="shared" si="21"/>
        <v/>
      </c>
      <c r="O195" s="7" t="str">
        <f t="shared" si="27"/>
        <v/>
      </c>
      <c r="R195" s="7" t="str">
        <f t="shared" si="22"/>
        <v/>
      </c>
      <c r="AH195" s="9" t="str">
        <f t="shared" si="28"/>
        <v/>
      </c>
      <c r="AI195" s="9" t="str">
        <f t="shared" si="23"/>
        <v/>
      </c>
    </row>
    <row r="196" spans="1:37" ht="20.100000000000001" customHeight="1">
      <c r="A196" s="8" t="str">
        <f t="shared" si="24"/>
        <v/>
      </c>
      <c r="M196" s="7" t="str">
        <f>IF(A196="","",IF(S196="",IF(A196="","",VLOOKUP(K196,calendar_price_2013,MATCH(SUMIF(A$2:A10941,A196,L$2:L10941),Sheet2!$C$1:$P$1,0)+1,0)),S196)*L196)</f>
        <v/>
      </c>
      <c r="N196" s="7" t="str">
        <f t="shared" si="21"/>
        <v/>
      </c>
      <c r="O196" s="7" t="str">
        <f t="shared" si="27"/>
        <v/>
      </c>
      <c r="R196" s="7" t="str">
        <f t="shared" si="22"/>
        <v/>
      </c>
      <c r="AH196" s="9" t="str">
        <f t="shared" si="28"/>
        <v/>
      </c>
      <c r="AI196" s="9" t="str">
        <f t="shared" si="23"/>
        <v/>
      </c>
      <c r="AJ196" s="9">
        <v>0</v>
      </c>
      <c r="AK196" s="9">
        <v>1</v>
      </c>
    </row>
    <row r="197" spans="1:37" ht="20.100000000000001" customHeight="1">
      <c r="A197" s="8" t="str">
        <f t="shared" si="24"/>
        <v/>
      </c>
      <c r="M197" s="7" t="str">
        <f>IF(A197="","",IF(S197="",IF(A197="","",VLOOKUP(K197,calendar_price_2013,MATCH(SUMIF(A$2:A10942,A197,L$2:L10942),Sheet2!$C$1:$P$1,0)+1,0)),S197)*L197)</f>
        <v/>
      </c>
      <c r="N197" s="7" t="str">
        <f t="shared" ref="N197:N259" si="29">IF(A197="","",IF(T197=1,0,M197*0.2))</f>
        <v/>
      </c>
      <c r="O197" s="7" t="str">
        <f t="shared" si="27"/>
        <v/>
      </c>
      <c r="R197" s="7" t="str">
        <f t="shared" si="22"/>
        <v/>
      </c>
      <c r="AH197" s="9" t="str">
        <f t="shared" si="28"/>
        <v/>
      </c>
      <c r="AI197" s="9" t="str">
        <f t="shared" si="23"/>
        <v/>
      </c>
      <c r="AJ197" s="9">
        <v>1</v>
      </c>
    </row>
    <row r="198" spans="1:37" ht="20.100000000000001" customHeight="1">
      <c r="A198" s="8" t="str">
        <f t="shared" si="24"/>
        <v/>
      </c>
      <c r="M198" s="7" t="str">
        <f>IF(A198="","",IF(S198="",IF(A198="","",VLOOKUP(K198,calendar_price_2013,MATCH(SUMIF(A$2:A10943,A198,L$2:L10943),Sheet2!$C$1:$P$1,0)+1,0)),S198)*L198)</f>
        <v/>
      </c>
      <c r="N198" s="7" t="str">
        <f t="shared" si="29"/>
        <v/>
      </c>
      <c r="O198" s="7" t="str">
        <f t="shared" si="27"/>
        <v/>
      </c>
      <c r="R198" s="7" t="str">
        <f t="shared" si="22"/>
        <v/>
      </c>
      <c r="AH198" s="9" t="str">
        <f t="shared" si="28"/>
        <v/>
      </c>
      <c r="AI198" s="9" t="str">
        <f t="shared" ref="AI198:AI260" si="30">IF(AH198="","",AH198/100)</f>
        <v/>
      </c>
    </row>
    <row r="199" spans="1:37" ht="20.100000000000001" customHeight="1">
      <c r="A199" s="8" t="str">
        <f t="shared" ref="A199:A261" si="31">IF(K199="","",IF(B199="",A198,A198+1))</f>
        <v/>
      </c>
      <c r="M199" s="7" t="str">
        <f>IF(A199="","",IF(S199="",IF(A199="","",VLOOKUP(K199,calendar_price_2013,MATCH(SUMIF(A$2:A10944,A199,L$2:L10944),Sheet2!$C$1:$P$1,0)+1,0)),S199)*L199)</f>
        <v/>
      </c>
      <c r="N199" s="7" t="str">
        <f t="shared" si="29"/>
        <v/>
      </c>
      <c r="O199" s="7" t="str">
        <f t="shared" si="27"/>
        <v/>
      </c>
      <c r="R199" s="7" t="str">
        <f>IF(ISBLANK(Q199),"",Q199-O199)</f>
        <v/>
      </c>
      <c r="AH199" s="9" t="str">
        <f t="shared" si="28"/>
        <v/>
      </c>
      <c r="AI199" s="9" t="str">
        <f t="shared" si="30"/>
        <v/>
      </c>
    </row>
    <row r="200" spans="1:37" ht="20.100000000000001" customHeight="1">
      <c r="A200" s="8" t="str">
        <f t="shared" si="31"/>
        <v/>
      </c>
      <c r="M200" s="7" t="str">
        <f>IF(A200="","",IF(S200="",IF(A200="","",VLOOKUP(K200,calendar_price_2013,MATCH(SUMIF(A$2:A10946,A200,L$2:L10946),Sheet2!$C$1:$P$1,0)+1,0)),S200)*L200)</f>
        <v/>
      </c>
      <c r="N200" s="7" t="str">
        <f t="shared" si="29"/>
        <v/>
      </c>
      <c r="O200" s="7" t="str">
        <f t="shared" ref="O200:O231" si="32">IF(H200="","",SUMIF(A200:A10947,A200,M200:M10947)+SUMIF(A200:A10947,A200,N200:N10947))</f>
        <v/>
      </c>
      <c r="R200" s="7" t="str">
        <f>IF(ISBLANK(Q200),"",Q200-O200)</f>
        <v/>
      </c>
      <c r="AH200" s="9" t="str">
        <f t="shared" ref="AH200:AH231" si="33">IF(H200="","",SUMIF(A200:A10947,A200,L200:L10947))</f>
        <v/>
      </c>
      <c r="AI200" s="9" t="str">
        <f t="shared" si="30"/>
        <v/>
      </c>
      <c r="AJ200" s="9">
        <v>1</v>
      </c>
    </row>
    <row r="201" spans="1:37" ht="20.100000000000001" customHeight="1">
      <c r="A201" s="8" t="str">
        <f t="shared" si="31"/>
        <v/>
      </c>
      <c r="M201" s="7" t="str">
        <f>IF(A201="","",IF(S201="",IF(A201="","",VLOOKUP(K201,calendar_price_2013,MATCH(SUMIF(A$2:A10947,A201,L$2:L10947),Sheet2!$C$1:$P$1,0)+1,0)),S201)*L201)</f>
        <v/>
      </c>
      <c r="N201" s="7" t="str">
        <f t="shared" si="29"/>
        <v/>
      </c>
      <c r="O201" s="7" t="str">
        <f t="shared" si="32"/>
        <v/>
      </c>
      <c r="R201" s="7" t="str">
        <f t="shared" ref="R201:R260" si="34">IF(ISBLANK(Q201),"",Q201-O201)</f>
        <v/>
      </c>
      <c r="AH201" s="9" t="str">
        <f t="shared" si="33"/>
        <v/>
      </c>
      <c r="AI201" s="9" t="str">
        <f t="shared" si="30"/>
        <v/>
      </c>
    </row>
    <row r="202" spans="1:37" ht="20.100000000000001" customHeight="1">
      <c r="A202" s="8" t="str">
        <f t="shared" si="31"/>
        <v/>
      </c>
      <c r="M202" s="7" t="str">
        <f>IF(A202="","",IF(S202="",IF(A202="","",VLOOKUP(K202,calendar_price_2013,MATCH(SUMIF(A$2:A10948,A202,L$2:L10948),Sheet2!$C$1:$P$1,0)+1,0)),S202)*L202)</f>
        <v/>
      </c>
      <c r="N202" s="7" t="str">
        <f t="shared" si="29"/>
        <v/>
      </c>
      <c r="O202" s="7" t="str">
        <f t="shared" si="32"/>
        <v/>
      </c>
      <c r="R202" s="7" t="str">
        <f t="shared" si="34"/>
        <v/>
      </c>
      <c r="AH202" s="9" t="str">
        <f t="shared" si="33"/>
        <v/>
      </c>
      <c r="AI202" s="9" t="str">
        <f t="shared" si="30"/>
        <v/>
      </c>
    </row>
    <row r="203" spans="1:37" ht="20.100000000000001" customHeight="1">
      <c r="A203" s="8" t="str">
        <f t="shared" si="31"/>
        <v/>
      </c>
      <c r="M203" s="7" t="str">
        <f>IF(A203="","",IF(S203="",IF(A203="","",VLOOKUP(K203,calendar_price_2013,MATCH(SUMIF(A$2:A10949,A203,L$2:L10949),Sheet2!$C$1:$P$1,0)+1,0)),S203)*L203)</f>
        <v/>
      </c>
      <c r="N203" s="7" t="str">
        <f t="shared" si="29"/>
        <v/>
      </c>
      <c r="O203" s="7" t="str">
        <f t="shared" si="32"/>
        <v/>
      </c>
      <c r="R203" s="7" t="str">
        <f t="shared" si="34"/>
        <v/>
      </c>
      <c r="AH203" s="9" t="str">
        <f t="shared" si="33"/>
        <v/>
      </c>
      <c r="AI203" s="9" t="str">
        <f t="shared" si="30"/>
        <v/>
      </c>
    </row>
    <row r="204" spans="1:37" ht="20.100000000000001" customHeight="1">
      <c r="A204" s="8" t="str">
        <f t="shared" si="31"/>
        <v/>
      </c>
      <c r="M204" s="7" t="str">
        <f>IF(A204="","",IF(S204="",IF(A204="","",VLOOKUP(K204,calendar_price_2013,MATCH(SUMIF(A$2:A10950,A204,L$2:L10950),Sheet2!$C$1:$P$1,0)+1,0)),S204)*L204)</f>
        <v/>
      </c>
      <c r="N204" s="7" t="str">
        <f t="shared" si="29"/>
        <v/>
      </c>
      <c r="O204" s="7" t="str">
        <f t="shared" si="32"/>
        <v/>
      </c>
      <c r="R204" s="7" t="str">
        <f t="shared" si="34"/>
        <v/>
      </c>
      <c r="AH204" s="9" t="str">
        <f t="shared" si="33"/>
        <v/>
      </c>
      <c r="AI204" s="9" t="str">
        <f t="shared" si="30"/>
        <v/>
      </c>
      <c r="AJ204" s="9">
        <v>1</v>
      </c>
    </row>
    <row r="205" spans="1:37" ht="20.100000000000001" customHeight="1">
      <c r="A205" s="8" t="str">
        <f t="shared" si="31"/>
        <v/>
      </c>
      <c r="M205" s="7" t="str">
        <f>IF(A205="","",IF(S205="",IF(A205="","",VLOOKUP(K205,calendar_price_2013,MATCH(SUMIF(A$2:A10951,A205,L$2:L10951),Sheet2!$C$1:$P$1,0)+1,0)),S205)*L205)</f>
        <v/>
      </c>
      <c r="N205" s="7" t="str">
        <f t="shared" si="29"/>
        <v/>
      </c>
      <c r="O205" s="7" t="str">
        <f t="shared" si="32"/>
        <v/>
      </c>
      <c r="R205" s="7" t="str">
        <f t="shared" si="34"/>
        <v/>
      </c>
      <c r="AH205" s="9" t="str">
        <f t="shared" si="33"/>
        <v/>
      </c>
      <c r="AI205" s="9" t="str">
        <f t="shared" si="30"/>
        <v/>
      </c>
      <c r="AJ205" s="9">
        <v>1</v>
      </c>
    </row>
    <row r="206" spans="1:37" ht="20.100000000000001" customHeight="1">
      <c r="A206" s="8" t="str">
        <f t="shared" si="31"/>
        <v/>
      </c>
      <c r="M206" s="7" t="str">
        <f>IF(A206="","",IF(S206="",IF(A206="","",VLOOKUP(K206,calendar_price_2013,MATCH(SUMIF(A$2:A10952,A206,L$2:L10952),Sheet2!$C$1:$P$1,0)+1,0)),S206)*L206)</f>
        <v/>
      </c>
      <c r="N206" s="7" t="str">
        <f t="shared" si="29"/>
        <v/>
      </c>
      <c r="O206" s="7" t="str">
        <f t="shared" si="32"/>
        <v/>
      </c>
      <c r="R206" s="7" t="str">
        <f t="shared" si="34"/>
        <v/>
      </c>
      <c r="AH206" s="9" t="str">
        <f t="shared" si="33"/>
        <v/>
      </c>
      <c r="AI206" s="9" t="str">
        <f t="shared" si="30"/>
        <v/>
      </c>
      <c r="AJ206" s="9">
        <v>0</v>
      </c>
      <c r="AK206" s="9">
        <v>1</v>
      </c>
    </row>
    <row r="207" spans="1:37" ht="20.100000000000001" customHeight="1">
      <c r="A207" s="8" t="str">
        <f t="shared" si="31"/>
        <v/>
      </c>
      <c r="M207" s="7" t="str">
        <f>IF(A207="","",IF(S207="",IF(A207="","",VLOOKUP(K207,calendar_price_2013,MATCH(SUMIF(A$2:A10953,A207,L$2:L10953),Sheet2!$C$1:$P$1,0)+1,0)),S207)*L207)</f>
        <v/>
      </c>
      <c r="N207" s="7" t="str">
        <f t="shared" si="29"/>
        <v/>
      </c>
      <c r="O207" s="7" t="str">
        <f t="shared" si="32"/>
        <v/>
      </c>
      <c r="R207" s="7" t="str">
        <f t="shared" si="34"/>
        <v/>
      </c>
      <c r="AH207" s="9" t="str">
        <f t="shared" si="33"/>
        <v/>
      </c>
      <c r="AI207" s="9" t="str">
        <f t="shared" si="30"/>
        <v/>
      </c>
    </row>
    <row r="208" spans="1:37" ht="20.100000000000001" customHeight="1">
      <c r="A208" s="8" t="str">
        <f t="shared" si="31"/>
        <v/>
      </c>
      <c r="M208" s="7" t="str">
        <f>IF(A208="","",IF(S208="",IF(A208="","",VLOOKUP(K208,calendar_price_2013,MATCH(SUMIF(A$2:A10954,A208,L$2:L10954),Sheet2!$C$1:$P$1,0)+1,0)),S208)*L208)</f>
        <v/>
      </c>
      <c r="N208" s="7" t="str">
        <f t="shared" si="29"/>
        <v/>
      </c>
      <c r="O208" s="7" t="str">
        <f t="shared" si="32"/>
        <v/>
      </c>
      <c r="R208" s="7" t="str">
        <f t="shared" si="34"/>
        <v/>
      </c>
      <c r="AH208" s="9" t="str">
        <f t="shared" si="33"/>
        <v/>
      </c>
      <c r="AI208" s="9" t="str">
        <f t="shared" si="30"/>
        <v/>
      </c>
    </row>
    <row r="209" spans="1:37" ht="20.100000000000001" customHeight="1">
      <c r="A209" s="8" t="str">
        <f t="shared" si="31"/>
        <v/>
      </c>
      <c r="M209" s="7" t="str">
        <f>IF(A209="","",IF(S209="",IF(A209="","",VLOOKUP(K209,calendar_price_2013,MATCH(SUMIF(A$2:A10955,A209,L$2:L10955),Sheet2!$C$1:$P$1,0)+1,0)),S209)*L209)</f>
        <v/>
      </c>
      <c r="N209" s="7" t="str">
        <f t="shared" si="29"/>
        <v/>
      </c>
      <c r="O209" s="7" t="str">
        <f t="shared" si="32"/>
        <v/>
      </c>
      <c r="R209" s="7" t="str">
        <f t="shared" si="34"/>
        <v/>
      </c>
      <c r="AH209" s="9" t="str">
        <f t="shared" si="33"/>
        <v/>
      </c>
      <c r="AI209" s="9" t="str">
        <f t="shared" si="30"/>
        <v/>
      </c>
    </row>
    <row r="210" spans="1:37" ht="20.100000000000001" customHeight="1">
      <c r="A210" s="8" t="str">
        <f t="shared" si="31"/>
        <v/>
      </c>
      <c r="M210" s="7" t="str">
        <f>IF(A210="","",IF(S210="",IF(A210="","",VLOOKUP(K210,calendar_price_2013,MATCH(SUMIF(A$2:A10956,A210,L$2:L10956),Sheet2!$C$1:$P$1,0)+1,0)),S210)*L210)</f>
        <v/>
      </c>
      <c r="N210" s="7" t="str">
        <f t="shared" si="29"/>
        <v/>
      </c>
      <c r="O210" s="7" t="str">
        <f t="shared" si="32"/>
        <v/>
      </c>
      <c r="R210" s="7" t="str">
        <f t="shared" si="34"/>
        <v/>
      </c>
      <c r="AH210" s="9" t="str">
        <f t="shared" si="33"/>
        <v/>
      </c>
      <c r="AI210" s="9" t="str">
        <f t="shared" si="30"/>
        <v/>
      </c>
      <c r="AJ210" s="9">
        <v>1</v>
      </c>
    </row>
    <row r="211" spans="1:37" ht="20.100000000000001" customHeight="1">
      <c r="A211" s="8" t="str">
        <f t="shared" si="31"/>
        <v/>
      </c>
      <c r="M211" s="7" t="str">
        <f>IF(A211="","",IF(S211="",IF(A211="","",VLOOKUP(K211,calendar_price_2013,MATCH(SUMIF(A$2:A10957,A211,L$2:L10957),Sheet2!$C$1:$P$1,0)+1,0)),S211)*L211)</f>
        <v/>
      </c>
      <c r="N211" s="7" t="str">
        <f t="shared" si="29"/>
        <v/>
      </c>
      <c r="O211" s="7" t="str">
        <f t="shared" si="32"/>
        <v/>
      </c>
      <c r="R211" s="7" t="str">
        <f t="shared" si="34"/>
        <v/>
      </c>
      <c r="AH211" s="9" t="str">
        <f t="shared" si="33"/>
        <v/>
      </c>
      <c r="AI211" s="9" t="str">
        <f t="shared" si="30"/>
        <v/>
      </c>
    </row>
    <row r="212" spans="1:37" ht="20.100000000000001" customHeight="1">
      <c r="A212" s="8" t="str">
        <f t="shared" si="31"/>
        <v/>
      </c>
      <c r="M212" s="7" t="str">
        <f>IF(A212="","",IF(S212="",IF(A212="","",VLOOKUP(K212,calendar_price_2013,MATCH(SUMIF(A$2:A10958,A212,L$2:L10958),Sheet2!$C$1:$P$1,0)+1,0)),S212)*L212)</f>
        <v/>
      </c>
      <c r="N212" s="7" t="str">
        <f t="shared" si="29"/>
        <v/>
      </c>
      <c r="O212" s="7" t="str">
        <f t="shared" si="32"/>
        <v/>
      </c>
      <c r="R212" s="7" t="str">
        <f t="shared" si="34"/>
        <v/>
      </c>
      <c r="AH212" s="9" t="str">
        <f t="shared" si="33"/>
        <v/>
      </c>
      <c r="AI212" s="9" t="str">
        <f t="shared" si="30"/>
        <v/>
      </c>
      <c r="AJ212" s="9">
        <v>1</v>
      </c>
    </row>
    <row r="213" spans="1:37" ht="20.100000000000001" customHeight="1">
      <c r="A213" s="8" t="str">
        <f t="shared" si="31"/>
        <v/>
      </c>
      <c r="M213" s="7" t="str">
        <f>IF(A213="","",IF(S213="",IF(A213="","",VLOOKUP(K213,calendar_price_2013,MATCH(SUMIF(A$2:A10959,A213,L$2:L10959),Sheet2!$C$1:$P$1,0)+1,0)),S213)*L213)</f>
        <v/>
      </c>
      <c r="N213" s="7" t="str">
        <f t="shared" si="29"/>
        <v/>
      </c>
      <c r="O213" s="7" t="str">
        <f t="shared" si="32"/>
        <v/>
      </c>
      <c r="R213" s="7" t="str">
        <f t="shared" si="34"/>
        <v/>
      </c>
      <c r="AH213" s="9" t="str">
        <f t="shared" si="33"/>
        <v/>
      </c>
      <c r="AI213" s="9" t="str">
        <f t="shared" si="30"/>
        <v/>
      </c>
      <c r="AJ213" s="9">
        <v>0</v>
      </c>
      <c r="AK213" s="9">
        <v>0</v>
      </c>
    </row>
    <row r="214" spans="1:37" ht="20.100000000000001" customHeight="1">
      <c r="A214" s="8" t="str">
        <f t="shared" si="31"/>
        <v/>
      </c>
      <c r="M214" s="7" t="str">
        <f>IF(A214="","",IF(S214="",IF(A214="","",VLOOKUP(K214,calendar_price_2013,MATCH(SUMIF(A$2:A10960,A214,L$2:L10960),Sheet2!$C$1:$P$1,0)+1,0)),S214)*L214)</f>
        <v/>
      </c>
      <c r="N214" s="7" t="str">
        <f t="shared" si="29"/>
        <v/>
      </c>
      <c r="O214" s="7" t="str">
        <f t="shared" si="32"/>
        <v/>
      </c>
      <c r="R214" s="7" t="str">
        <f t="shared" si="34"/>
        <v/>
      </c>
      <c r="AB214" s="9" t="s">
        <v>171</v>
      </c>
      <c r="AC214" s="9" t="s">
        <v>165</v>
      </c>
      <c r="AD214" s="9" t="s">
        <v>18</v>
      </c>
      <c r="AF214" s="9" t="s">
        <v>164</v>
      </c>
      <c r="AG214" s="9" t="s">
        <v>166</v>
      </c>
      <c r="AH214" s="9" t="str">
        <f t="shared" si="33"/>
        <v/>
      </c>
      <c r="AI214" s="9" t="str">
        <f t="shared" si="30"/>
        <v/>
      </c>
      <c r="AJ214" s="9">
        <v>1</v>
      </c>
    </row>
    <row r="215" spans="1:37" ht="20.100000000000001" customHeight="1">
      <c r="A215" s="8" t="str">
        <f t="shared" si="31"/>
        <v/>
      </c>
      <c r="M215" s="7" t="str">
        <f>IF(A215="","",IF(S215="",IF(A215="","",VLOOKUP(K215,calendar_price_2013,MATCH(SUMIF(A$2:A10961,A215,L$2:L10961),Sheet2!$C$1:$P$1,0)+1,0)),S215)*L215)</f>
        <v/>
      </c>
      <c r="N215" s="7" t="str">
        <f t="shared" si="29"/>
        <v/>
      </c>
      <c r="O215" s="7" t="str">
        <f t="shared" si="32"/>
        <v/>
      </c>
      <c r="R215" s="7" t="str">
        <f t="shared" si="34"/>
        <v/>
      </c>
      <c r="AH215" s="9" t="str">
        <f t="shared" si="33"/>
        <v/>
      </c>
      <c r="AI215" s="9" t="str">
        <f t="shared" si="30"/>
        <v/>
      </c>
    </row>
    <row r="216" spans="1:37" ht="20.100000000000001" customHeight="1">
      <c r="A216" s="8" t="str">
        <f t="shared" si="31"/>
        <v/>
      </c>
      <c r="M216" s="7" t="str">
        <f>IF(A216="","",IF(S216="",IF(A216="","",VLOOKUP(K216,calendar_price_2013,MATCH(SUMIF(A$2:A10962,A216,L$2:L10962),Sheet2!$C$1:$P$1,0)+1,0)),S216)*L216)</f>
        <v/>
      </c>
      <c r="N216" s="7" t="str">
        <f t="shared" si="29"/>
        <v/>
      </c>
      <c r="O216" s="7" t="str">
        <f t="shared" si="32"/>
        <v/>
      </c>
      <c r="R216" s="7" t="str">
        <f t="shared" si="34"/>
        <v/>
      </c>
      <c r="AH216" s="9" t="str">
        <f t="shared" si="33"/>
        <v/>
      </c>
      <c r="AI216" s="9" t="str">
        <f t="shared" si="30"/>
        <v/>
      </c>
      <c r="AJ216" s="9">
        <v>0</v>
      </c>
      <c r="AK216" s="9">
        <v>1</v>
      </c>
    </row>
    <row r="217" spans="1:37" ht="20.100000000000001" customHeight="1">
      <c r="A217" s="8" t="str">
        <f t="shared" si="31"/>
        <v/>
      </c>
      <c r="M217" s="7" t="str">
        <f>IF(A217="","",IF(S217="",IF(A217="","",VLOOKUP(K217,calendar_price_2013,MATCH(SUMIF(A$2:A10963,A217,L$2:L10963),Sheet2!$C$1:$P$1,0)+1,0)),S217)*L217)</f>
        <v/>
      </c>
      <c r="N217" s="7">
        <v>0</v>
      </c>
      <c r="O217" s="7" t="str">
        <f t="shared" si="32"/>
        <v/>
      </c>
      <c r="R217" s="7" t="str">
        <f t="shared" si="34"/>
        <v/>
      </c>
      <c r="AH217" s="9" t="str">
        <f t="shared" si="33"/>
        <v/>
      </c>
      <c r="AI217" s="9" t="str">
        <f t="shared" si="30"/>
        <v/>
      </c>
    </row>
    <row r="218" spans="1:37" ht="20.100000000000001" customHeight="1">
      <c r="A218" s="8" t="str">
        <f t="shared" si="31"/>
        <v/>
      </c>
      <c r="M218" s="7" t="str">
        <f>IF(A218="","",IF(S218="",IF(A218="","",VLOOKUP(K218,calendar_price_2013,MATCH(SUMIF(A$2:A10964,A218,L$2:L10964),Sheet2!$C$1:$P$1,0)+1,0)),S218)*L218)</f>
        <v/>
      </c>
      <c r="N218" s="7" t="str">
        <f t="shared" si="29"/>
        <v/>
      </c>
      <c r="O218" s="7" t="str">
        <f t="shared" si="32"/>
        <v/>
      </c>
      <c r="R218" s="7" t="str">
        <f t="shared" si="34"/>
        <v/>
      </c>
      <c r="AH218" s="9" t="str">
        <f t="shared" si="33"/>
        <v/>
      </c>
      <c r="AI218" s="9" t="str">
        <f t="shared" si="30"/>
        <v/>
      </c>
      <c r="AJ218" s="9">
        <v>1</v>
      </c>
    </row>
    <row r="219" spans="1:37" ht="20.100000000000001" customHeight="1">
      <c r="A219" s="8" t="str">
        <f t="shared" si="31"/>
        <v/>
      </c>
      <c r="M219" s="7" t="str">
        <f>IF(A219="","",IF(S219="",IF(A219="","",VLOOKUP(K219,calendar_price_2013,MATCH(SUMIF(A$2:A10965,A219,L$2:L10965),Sheet2!$C$1:$P$1,0)+1,0)),S219)*L219)</f>
        <v/>
      </c>
      <c r="N219" s="7" t="str">
        <f t="shared" si="29"/>
        <v/>
      </c>
      <c r="O219" s="7" t="str">
        <f t="shared" si="32"/>
        <v/>
      </c>
      <c r="R219" s="7" t="str">
        <f t="shared" si="34"/>
        <v/>
      </c>
      <c r="AH219" s="9" t="str">
        <f t="shared" si="33"/>
        <v/>
      </c>
      <c r="AI219" s="9" t="str">
        <f t="shared" si="30"/>
        <v/>
      </c>
    </row>
    <row r="220" spans="1:37" ht="20.100000000000001" customHeight="1">
      <c r="A220" s="8" t="str">
        <f t="shared" si="31"/>
        <v/>
      </c>
      <c r="M220" s="7" t="str">
        <f>IF(A220="","",IF(S220="",IF(A220="","",VLOOKUP(K220,calendar_price_2013,MATCH(SUMIF(A$2:A10966,A220,L$2:L10966),Sheet2!$C$1:$P$1,0)+1,0)),S220)*L220)</f>
        <v/>
      </c>
      <c r="N220" s="7" t="str">
        <f t="shared" si="29"/>
        <v/>
      </c>
      <c r="O220" s="7" t="str">
        <f t="shared" si="32"/>
        <v/>
      </c>
      <c r="R220" s="7" t="str">
        <f t="shared" si="34"/>
        <v/>
      </c>
      <c r="AH220" s="9" t="str">
        <f t="shared" si="33"/>
        <v/>
      </c>
      <c r="AI220" s="9" t="str">
        <f t="shared" si="30"/>
        <v/>
      </c>
      <c r="AJ220" s="9">
        <v>1</v>
      </c>
    </row>
    <row r="221" spans="1:37" ht="20.100000000000001" customHeight="1">
      <c r="A221" s="8" t="str">
        <f t="shared" si="31"/>
        <v/>
      </c>
      <c r="M221" s="7" t="str">
        <f>IF(A221="","",IF(S221="",IF(A221="","",VLOOKUP(K221,calendar_price_2013,MATCH(SUMIF(A$2:A10967,A221,L$2:L10967),Sheet2!$C$1:$P$1,0)+1,0)),S221)*L221)</f>
        <v/>
      </c>
      <c r="N221" s="7" t="str">
        <f t="shared" si="29"/>
        <v/>
      </c>
      <c r="O221" s="7" t="str">
        <f t="shared" si="32"/>
        <v/>
      </c>
      <c r="R221" s="7" t="str">
        <f t="shared" si="34"/>
        <v/>
      </c>
      <c r="AB221" s="9" t="s">
        <v>194</v>
      </c>
      <c r="AH221" s="9" t="str">
        <f t="shared" si="33"/>
        <v/>
      </c>
      <c r="AI221" s="9" t="str">
        <f t="shared" si="30"/>
        <v/>
      </c>
      <c r="AJ221" s="9">
        <v>0</v>
      </c>
      <c r="AK221" s="9">
        <v>0</v>
      </c>
    </row>
    <row r="222" spans="1:37" ht="20.100000000000001" customHeight="1">
      <c r="A222" s="8" t="str">
        <f t="shared" si="31"/>
        <v/>
      </c>
      <c r="M222" s="7" t="str">
        <f>IF(A222="","",IF(S222="",IF(A222="","",VLOOKUP(K222,calendar_price_2013,MATCH(SUMIF(A$2:A10968,A222,L$2:L10968),Sheet2!$C$1:$P$1,0)+1,0)),S222)*L222)</f>
        <v/>
      </c>
      <c r="N222" s="7" t="str">
        <f t="shared" si="29"/>
        <v/>
      </c>
      <c r="O222" s="7" t="str">
        <f t="shared" si="32"/>
        <v/>
      </c>
      <c r="R222" s="7" t="str">
        <f t="shared" si="34"/>
        <v/>
      </c>
      <c r="AH222" s="9" t="str">
        <f t="shared" si="33"/>
        <v/>
      </c>
      <c r="AI222" s="9" t="str">
        <f t="shared" si="30"/>
        <v/>
      </c>
    </row>
    <row r="223" spans="1:37" ht="20.100000000000001" customHeight="1">
      <c r="A223" s="8" t="str">
        <f t="shared" si="31"/>
        <v/>
      </c>
      <c r="M223" s="7" t="str">
        <f>IF(A223="","",IF(S223="",IF(A223="","",VLOOKUP(K223,calendar_price_2013,MATCH(SUMIF(A$2:A10969,A223,L$2:L10969),Sheet2!$C$1:$P$1,0)+1,0)),S223)*L223)</f>
        <v/>
      </c>
      <c r="N223" s="7" t="str">
        <f t="shared" si="29"/>
        <v/>
      </c>
      <c r="O223" s="7" t="str">
        <f t="shared" si="32"/>
        <v/>
      </c>
      <c r="R223" s="7" t="str">
        <f t="shared" si="34"/>
        <v/>
      </c>
      <c r="AH223" s="9" t="str">
        <f t="shared" si="33"/>
        <v/>
      </c>
      <c r="AI223" s="9" t="str">
        <f t="shared" si="30"/>
        <v/>
      </c>
    </row>
    <row r="224" spans="1:37" ht="20.100000000000001" customHeight="1">
      <c r="A224" s="8" t="str">
        <f t="shared" si="31"/>
        <v/>
      </c>
      <c r="M224" s="7" t="str">
        <f>IF(A224="","",IF(S224="",IF(A224="","",VLOOKUP(K224,calendar_price_2013,MATCH(SUMIF(A$2:A10970,A224,L$2:L10970),Sheet2!$C$1:$P$1,0)+1,0)),S224)*L224)</f>
        <v/>
      </c>
      <c r="N224" s="7" t="str">
        <f t="shared" si="29"/>
        <v/>
      </c>
      <c r="O224" s="7" t="str">
        <f t="shared" si="32"/>
        <v/>
      </c>
      <c r="R224" s="7" t="str">
        <f t="shared" si="34"/>
        <v/>
      </c>
      <c r="AH224" s="9" t="str">
        <f t="shared" si="33"/>
        <v/>
      </c>
      <c r="AI224" s="9" t="str">
        <f t="shared" si="30"/>
        <v/>
      </c>
    </row>
    <row r="225" spans="1:37" ht="20.100000000000001" customHeight="1">
      <c r="A225" s="8" t="str">
        <f t="shared" si="31"/>
        <v/>
      </c>
      <c r="M225" s="7" t="str">
        <f>IF(A225="","",IF(S225="",IF(A225="","",VLOOKUP(K225,calendar_price_2013,MATCH(SUMIF(A$2:A10971,A225,L$2:L10971),Sheet2!$C$1:$P$1,0)+1,0)),S225)*L225)</f>
        <v/>
      </c>
      <c r="N225" s="7" t="str">
        <f t="shared" si="29"/>
        <v/>
      </c>
      <c r="O225" s="7" t="str">
        <f t="shared" si="32"/>
        <v/>
      </c>
      <c r="R225" s="7" t="str">
        <f t="shared" si="34"/>
        <v/>
      </c>
      <c r="AH225" s="9" t="str">
        <f t="shared" si="33"/>
        <v/>
      </c>
      <c r="AI225" s="9" t="str">
        <f t="shared" si="30"/>
        <v/>
      </c>
    </row>
    <row r="226" spans="1:37" ht="20.100000000000001" customHeight="1">
      <c r="A226" s="8" t="str">
        <f t="shared" si="31"/>
        <v/>
      </c>
      <c r="M226" s="7" t="str">
        <f>IF(A226="","",IF(S226="",IF(A226="","",VLOOKUP(K226,calendar_price_2013,MATCH(SUMIF(A$2:A10972,A226,L$2:L10972),Sheet2!$C$1:$P$1,0)+1,0)),S226)*L226)</f>
        <v/>
      </c>
      <c r="N226" s="7" t="str">
        <f t="shared" si="29"/>
        <v/>
      </c>
      <c r="O226" s="7" t="str">
        <f t="shared" si="32"/>
        <v/>
      </c>
      <c r="R226" s="7" t="str">
        <f t="shared" si="34"/>
        <v/>
      </c>
      <c r="AH226" s="9" t="str">
        <f t="shared" si="33"/>
        <v/>
      </c>
      <c r="AI226" s="9" t="str">
        <f t="shared" si="30"/>
        <v/>
      </c>
      <c r="AJ226" s="9">
        <v>1</v>
      </c>
    </row>
    <row r="227" spans="1:37" ht="20.100000000000001" customHeight="1">
      <c r="A227" s="8" t="str">
        <f t="shared" si="31"/>
        <v/>
      </c>
      <c r="M227" s="7" t="str">
        <f>IF(A227="","",IF(S227="",IF(A227="","",VLOOKUP(K227,calendar_price_2013,MATCH(SUMIF(A$2:A10973,A227,L$2:L10973),Sheet2!$C$1:$P$1,0)+1,0)),S227)*L227)</f>
        <v/>
      </c>
      <c r="N227" s="7" t="str">
        <f t="shared" si="29"/>
        <v/>
      </c>
      <c r="O227" s="7" t="str">
        <f t="shared" si="32"/>
        <v/>
      </c>
      <c r="R227" s="7" t="str">
        <f t="shared" si="34"/>
        <v/>
      </c>
      <c r="AH227" s="9" t="str">
        <f t="shared" si="33"/>
        <v/>
      </c>
      <c r="AI227" s="9" t="str">
        <f t="shared" si="30"/>
        <v/>
      </c>
    </row>
    <row r="228" spans="1:37" ht="20.100000000000001" customHeight="1">
      <c r="A228" s="8" t="str">
        <f t="shared" si="31"/>
        <v/>
      </c>
      <c r="M228" s="7" t="str">
        <f>IF(A228="","",IF(S228="",IF(A228="","",VLOOKUP(K228,calendar_price_2013,MATCH(SUMIF(A$2:A10974,A228,L$2:L10974),Sheet2!$C$1:$P$1,0)+1,0)),S228)*L228)</f>
        <v/>
      </c>
      <c r="N228" s="7" t="str">
        <f t="shared" si="29"/>
        <v/>
      </c>
      <c r="O228" s="7" t="str">
        <f t="shared" si="32"/>
        <v/>
      </c>
      <c r="R228" s="7" t="str">
        <f t="shared" si="34"/>
        <v/>
      </c>
      <c r="AH228" s="9" t="str">
        <f t="shared" si="33"/>
        <v/>
      </c>
      <c r="AI228" s="9" t="str">
        <f t="shared" si="30"/>
        <v/>
      </c>
    </row>
    <row r="229" spans="1:37" ht="20.100000000000001" customHeight="1">
      <c r="A229" s="8" t="str">
        <f t="shared" si="31"/>
        <v/>
      </c>
      <c r="M229" s="7" t="str">
        <f>IF(A229="","",IF(S229="",IF(A229="","",VLOOKUP(K229,calendar_price_2013,MATCH(SUMIF(A$2:A10975,A229,L$2:L10975),Sheet2!$C$1:$P$1,0)+1,0)),S229)*L229)</f>
        <v/>
      </c>
      <c r="N229" s="7" t="str">
        <f t="shared" si="29"/>
        <v/>
      </c>
      <c r="O229" s="7" t="str">
        <f t="shared" si="32"/>
        <v/>
      </c>
      <c r="R229" s="7" t="str">
        <f t="shared" si="34"/>
        <v/>
      </c>
      <c r="AH229" s="9" t="str">
        <f t="shared" si="33"/>
        <v/>
      </c>
      <c r="AI229" s="9" t="str">
        <f t="shared" si="30"/>
        <v/>
      </c>
    </row>
    <row r="230" spans="1:37" ht="20.100000000000001" customHeight="1">
      <c r="A230" s="8" t="str">
        <f t="shared" si="31"/>
        <v/>
      </c>
      <c r="M230" s="7" t="str">
        <f>IF(A230="","",IF(S230="",IF(A230="","",VLOOKUP(K230,calendar_price_2013,MATCH(SUMIF(A$2:A10976,A230,L$2:L10976),Sheet2!$C$1:$P$1,0)+1,0)),S230)*L230)</f>
        <v/>
      </c>
      <c r="N230" s="7" t="str">
        <f t="shared" si="29"/>
        <v/>
      </c>
      <c r="O230" s="7" t="str">
        <f t="shared" si="32"/>
        <v/>
      </c>
      <c r="R230" s="7" t="str">
        <f t="shared" si="34"/>
        <v/>
      </c>
      <c r="AH230" s="9" t="str">
        <f t="shared" si="33"/>
        <v/>
      </c>
      <c r="AI230" s="9" t="str">
        <f t="shared" si="30"/>
        <v/>
      </c>
    </row>
    <row r="231" spans="1:37" ht="20.100000000000001" customHeight="1">
      <c r="A231" s="8" t="str">
        <f t="shared" si="31"/>
        <v/>
      </c>
      <c r="M231" s="7" t="str">
        <f>IF(A231="","",IF(S231="",IF(A231="","",VLOOKUP(K231,calendar_price_2013,MATCH(SUMIF(A$2:A10977,A231,L$2:L10977),Sheet2!$C$1:$P$1,0)+1,0)),S231)*L231)</f>
        <v/>
      </c>
      <c r="N231" s="7" t="str">
        <f t="shared" si="29"/>
        <v/>
      </c>
      <c r="O231" s="7" t="str">
        <f t="shared" si="32"/>
        <v/>
      </c>
      <c r="R231" s="7" t="str">
        <f t="shared" si="34"/>
        <v/>
      </c>
      <c r="AH231" s="9" t="str">
        <f t="shared" si="33"/>
        <v/>
      </c>
      <c r="AI231" s="9" t="str">
        <f t="shared" si="30"/>
        <v/>
      </c>
      <c r="AJ231" s="9">
        <v>0</v>
      </c>
      <c r="AK231" s="9">
        <v>0</v>
      </c>
    </row>
    <row r="232" spans="1:37" ht="20.100000000000001" customHeight="1">
      <c r="A232" s="8" t="str">
        <f t="shared" si="31"/>
        <v/>
      </c>
      <c r="M232" s="7" t="str">
        <f>IF(A232="","",IF(S232="",IF(A232="","",VLOOKUP(K232,calendar_price_2013,MATCH(SUMIF(A$2:A10978,A232,L$2:L10978),Sheet2!$C$1:$P$1,0)+1,0)),S232)*L232)</f>
        <v/>
      </c>
      <c r="N232" s="7" t="str">
        <f t="shared" si="29"/>
        <v/>
      </c>
      <c r="O232" s="7" t="str">
        <f t="shared" ref="O232:O263" si="35">IF(H232="","",SUMIF(A232:A10979,A232,M232:M10979)+SUMIF(A232:A10979,A232,N232:N10979))</f>
        <v/>
      </c>
      <c r="R232" s="7" t="str">
        <f t="shared" si="34"/>
        <v/>
      </c>
      <c r="AH232" s="9" t="str">
        <f t="shared" ref="AH232:AH263" si="36">IF(H232="","",SUMIF(A232:A10979,A232,L232:L10979))</f>
        <v/>
      </c>
      <c r="AI232" s="9" t="str">
        <f t="shared" si="30"/>
        <v/>
      </c>
    </row>
    <row r="233" spans="1:37" ht="20.100000000000001" customHeight="1">
      <c r="A233" s="8" t="str">
        <f t="shared" si="31"/>
        <v/>
      </c>
      <c r="M233" s="7" t="str">
        <f>IF(A233="","",IF(S233="",IF(A233="","",VLOOKUP(K233,calendar_price_2013,MATCH(SUMIF(A$2:A10979,A233,L$2:L10979),Sheet2!$C$1:$P$1,0)+1,0)),S233)*L233)</f>
        <v/>
      </c>
      <c r="N233" s="7" t="str">
        <f t="shared" si="29"/>
        <v/>
      </c>
      <c r="O233" s="7" t="str">
        <f t="shared" si="35"/>
        <v/>
      </c>
      <c r="R233" s="7" t="str">
        <f t="shared" si="34"/>
        <v/>
      </c>
      <c r="AH233" s="9" t="str">
        <f t="shared" si="36"/>
        <v/>
      </c>
      <c r="AI233" s="9" t="str">
        <f t="shared" si="30"/>
        <v/>
      </c>
    </row>
    <row r="234" spans="1:37" ht="20.100000000000001" customHeight="1">
      <c r="A234" s="8" t="str">
        <f t="shared" si="31"/>
        <v/>
      </c>
      <c r="M234" s="7" t="str">
        <f>IF(A234="","",IF(S234="",IF(A234="","",VLOOKUP(K234,calendar_price_2013,MATCH(SUMIF(A$2:A10980,A234,L$2:L10980),Sheet2!$C$1:$P$1,0)+1,0)),S234)*L234)</f>
        <v/>
      </c>
      <c r="N234" s="7" t="str">
        <f t="shared" si="29"/>
        <v/>
      </c>
      <c r="O234" s="7" t="str">
        <f t="shared" si="35"/>
        <v/>
      </c>
      <c r="R234" s="7" t="str">
        <f t="shared" si="34"/>
        <v/>
      </c>
      <c r="AH234" s="9" t="str">
        <f t="shared" si="36"/>
        <v/>
      </c>
      <c r="AI234" s="9" t="str">
        <f t="shared" si="30"/>
        <v/>
      </c>
    </row>
    <row r="235" spans="1:37" ht="20.100000000000001" customHeight="1">
      <c r="A235" s="8" t="str">
        <f t="shared" si="31"/>
        <v/>
      </c>
      <c r="M235" s="7" t="str">
        <f>IF(A235="","",IF(S235="",IF(A235="","",VLOOKUP(K235,calendar_price_2013,MATCH(SUMIF(A$2:A10981,A235,L$2:L10981),Sheet2!$C$1:$P$1,0)+1,0)),S235)*L235)</f>
        <v/>
      </c>
      <c r="N235" s="7" t="str">
        <f t="shared" si="29"/>
        <v/>
      </c>
      <c r="O235" s="7" t="str">
        <f t="shared" si="35"/>
        <v/>
      </c>
      <c r="R235" s="7" t="str">
        <f t="shared" si="34"/>
        <v/>
      </c>
      <c r="AH235" s="9" t="str">
        <f t="shared" si="36"/>
        <v/>
      </c>
      <c r="AI235" s="9" t="str">
        <f t="shared" si="30"/>
        <v/>
      </c>
    </row>
    <row r="236" spans="1:37" ht="20.100000000000001" customHeight="1">
      <c r="A236" s="8" t="str">
        <f t="shared" si="31"/>
        <v/>
      </c>
      <c r="M236" s="7" t="str">
        <f>IF(A236="","",IF(S236="",IF(A236="","",VLOOKUP(K236,calendar_price_2013,MATCH(SUMIF(A$2:A10982,A236,L$2:L10982),Sheet2!$C$1:$P$1,0)+1,0)),S236)*L236)</f>
        <v/>
      </c>
      <c r="N236" s="7" t="str">
        <f t="shared" si="29"/>
        <v/>
      </c>
      <c r="O236" s="7" t="str">
        <f t="shared" si="35"/>
        <v/>
      </c>
      <c r="R236" s="7" t="str">
        <f t="shared" si="34"/>
        <v/>
      </c>
      <c r="AH236" s="9" t="str">
        <f t="shared" si="36"/>
        <v/>
      </c>
      <c r="AI236" s="9" t="str">
        <f t="shared" si="30"/>
        <v/>
      </c>
      <c r="AJ236" s="9">
        <v>0</v>
      </c>
      <c r="AK236" s="9">
        <v>0</v>
      </c>
    </row>
    <row r="237" spans="1:37" ht="20.100000000000001" customHeight="1">
      <c r="A237" s="8" t="str">
        <f t="shared" si="31"/>
        <v/>
      </c>
      <c r="M237" s="7" t="str">
        <f>IF(A237="","",IF(S237="",IF(A237="","",VLOOKUP(K237,calendar_price_2013,MATCH(SUMIF(A$2:A10983,A237,L$2:L10983),Sheet2!$C$1:$P$1,0)+1,0)),S237)*L237)</f>
        <v/>
      </c>
      <c r="N237" s="7" t="str">
        <f t="shared" si="29"/>
        <v/>
      </c>
      <c r="O237" s="7" t="str">
        <f t="shared" si="35"/>
        <v/>
      </c>
      <c r="R237" s="7" t="str">
        <f t="shared" si="34"/>
        <v/>
      </c>
      <c r="AH237" s="9" t="str">
        <f t="shared" si="36"/>
        <v/>
      </c>
      <c r="AI237" s="9" t="str">
        <f t="shared" si="30"/>
        <v/>
      </c>
    </row>
    <row r="238" spans="1:37" ht="20.100000000000001" customHeight="1">
      <c r="A238" s="8" t="str">
        <f t="shared" si="31"/>
        <v/>
      </c>
      <c r="M238" s="7" t="str">
        <f>IF(A238="","",IF(S238="",IF(A238="","",VLOOKUP(K238,calendar_price_2013,MATCH(SUMIF(A$2:A10984,A238,L$2:L10984),Sheet2!$C$1:$P$1,0)+1,0)),S238)*L238)</f>
        <v/>
      </c>
      <c r="N238" s="7" t="str">
        <f t="shared" si="29"/>
        <v/>
      </c>
      <c r="O238" s="7" t="str">
        <f t="shared" si="35"/>
        <v/>
      </c>
      <c r="R238" s="7" t="str">
        <f t="shared" si="34"/>
        <v/>
      </c>
      <c r="AH238" s="9" t="str">
        <f t="shared" si="36"/>
        <v/>
      </c>
      <c r="AI238" s="9" t="str">
        <f t="shared" si="30"/>
        <v/>
      </c>
      <c r="AJ238" s="9">
        <v>1</v>
      </c>
    </row>
    <row r="239" spans="1:37" ht="20.100000000000001" customHeight="1">
      <c r="A239" s="8" t="str">
        <f t="shared" si="31"/>
        <v/>
      </c>
      <c r="M239" s="7" t="str">
        <f>IF(A239="","",IF(S239="",IF(A239="","",VLOOKUP(K239,calendar_price_2013,MATCH(SUMIF(A$2:A10985,A239,L$2:L10985),Sheet2!$C$1:$P$1,0)+1,0)),S239)*L239)</f>
        <v/>
      </c>
      <c r="N239" s="7" t="str">
        <f t="shared" si="29"/>
        <v/>
      </c>
      <c r="O239" s="7" t="str">
        <f t="shared" si="35"/>
        <v/>
      </c>
      <c r="R239" s="7" t="str">
        <f t="shared" si="34"/>
        <v/>
      </c>
      <c r="AH239" s="9" t="str">
        <f t="shared" si="36"/>
        <v/>
      </c>
      <c r="AI239" s="9" t="str">
        <f t="shared" si="30"/>
        <v/>
      </c>
    </row>
    <row r="240" spans="1:37" ht="20.100000000000001" customHeight="1">
      <c r="A240" s="8" t="str">
        <f t="shared" si="31"/>
        <v/>
      </c>
      <c r="M240" s="7" t="str">
        <f>IF(A240="","",IF(S240="",IF(A240="","",VLOOKUP(K240,calendar_price_2013,MATCH(SUMIF(A$2:A10986,A240,L$2:L10986),Sheet2!$C$1:$P$1,0)+1,0)),S240)*L240)</f>
        <v/>
      </c>
      <c r="N240" s="7" t="str">
        <f t="shared" si="29"/>
        <v/>
      </c>
      <c r="O240" s="7" t="str">
        <f t="shared" si="35"/>
        <v/>
      </c>
      <c r="R240" s="7" t="str">
        <f t="shared" si="34"/>
        <v/>
      </c>
      <c r="AH240" s="9" t="str">
        <f t="shared" si="36"/>
        <v/>
      </c>
      <c r="AI240" s="9" t="str">
        <f t="shared" si="30"/>
        <v/>
      </c>
      <c r="AJ240" s="9">
        <v>0</v>
      </c>
      <c r="AK240" s="9">
        <v>0</v>
      </c>
    </row>
    <row r="241" spans="1:37" ht="20.100000000000001" customHeight="1">
      <c r="A241" s="8" t="str">
        <f t="shared" si="31"/>
        <v/>
      </c>
      <c r="M241" s="7" t="str">
        <f>IF(A241="","",IF(S241="",IF(A241="","",VLOOKUP(K241,calendar_price_2013,MATCH(SUMIF(A$2:A10987,A241,L$2:L10987),Sheet2!$C$1:$P$1,0)+1,0)),S241)*L241)</f>
        <v/>
      </c>
      <c r="N241" s="7" t="str">
        <f t="shared" si="29"/>
        <v/>
      </c>
      <c r="O241" s="7" t="str">
        <f t="shared" si="35"/>
        <v/>
      </c>
      <c r="R241" s="7" t="str">
        <f t="shared" si="34"/>
        <v/>
      </c>
      <c r="AH241" s="9" t="str">
        <f t="shared" si="36"/>
        <v/>
      </c>
      <c r="AI241" s="9" t="str">
        <f t="shared" si="30"/>
        <v/>
      </c>
    </row>
    <row r="242" spans="1:37" ht="20.100000000000001" customHeight="1">
      <c r="A242" s="8" t="str">
        <f t="shared" si="31"/>
        <v/>
      </c>
      <c r="M242" s="7" t="str">
        <f>IF(A242="","",IF(S242="",IF(A242="","",VLOOKUP(K242,calendar_price_2013,MATCH(SUMIF(A$2:A10988,A242,L$2:L10988),Sheet2!$C$1:$P$1,0)+1,0)),S242)*L242)</f>
        <v/>
      </c>
      <c r="N242" s="7" t="str">
        <f t="shared" si="29"/>
        <v/>
      </c>
      <c r="O242" s="7" t="str">
        <f t="shared" si="35"/>
        <v/>
      </c>
      <c r="R242" s="7" t="str">
        <f t="shared" si="34"/>
        <v/>
      </c>
      <c r="AH242" s="9" t="str">
        <f t="shared" si="36"/>
        <v/>
      </c>
      <c r="AI242" s="9" t="str">
        <f t="shared" si="30"/>
        <v/>
      </c>
    </row>
    <row r="243" spans="1:37" ht="20.100000000000001" customHeight="1">
      <c r="A243" s="8" t="str">
        <f t="shared" si="31"/>
        <v/>
      </c>
      <c r="M243" s="7" t="str">
        <f>IF(A243="","",IF(S243="",IF(A243="","",VLOOKUP(K243,calendar_price_2013,MATCH(SUMIF(A$2:A10989,A243,L$2:L10989),Sheet2!$C$1:$P$1,0)+1,0)),S243)*L243)</f>
        <v/>
      </c>
      <c r="N243" s="7" t="str">
        <f t="shared" si="29"/>
        <v/>
      </c>
      <c r="O243" s="7" t="str">
        <f t="shared" si="35"/>
        <v/>
      </c>
      <c r="R243" s="7" t="str">
        <f t="shared" si="34"/>
        <v/>
      </c>
      <c r="AH243" s="9" t="str">
        <f t="shared" si="36"/>
        <v/>
      </c>
      <c r="AI243" s="9" t="str">
        <f t="shared" si="30"/>
        <v/>
      </c>
      <c r="AJ243" s="9">
        <v>0</v>
      </c>
      <c r="AK243" s="9">
        <v>0</v>
      </c>
    </row>
    <row r="244" spans="1:37" ht="20.100000000000001" customHeight="1">
      <c r="A244" s="8" t="str">
        <f t="shared" si="31"/>
        <v/>
      </c>
      <c r="M244" s="7" t="str">
        <f>IF(A244="","",IF(S244="",IF(A244="","",VLOOKUP(K244,calendar_price_2013,MATCH(SUMIF(A$2:A10990,A244,L$2:L10990),Sheet2!$C$1:$P$1,0)+1,0)),S244)*L244)</f>
        <v/>
      </c>
      <c r="N244" s="7" t="str">
        <f t="shared" si="29"/>
        <v/>
      </c>
      <c r="O244" s="7" t="str">
        <f t="shared" si="35"/>
        <v/>
      </c>
      <c r="R244" s="7" t="str">
        <f t="shared" si="34"/>
        <v/>
      </c>
      <c r="AH244" s="9" t="str">
        <f t="shared" si="36"/>
        <v/>
      </c>
      <c r="AI244" s="9" t="str">
        <f t="shared" si="30"/>
        <v/>
      </c>
      <c r="AJ244" s="9">
        <v>1</v>
      </c>
    </row>
    <row r="245" spans="1:37" ht="20.100000000000001" customHeight="1">
      <c r="A245" s="8" t="str">
        <f t="shared" si="31"/>
        <v/>
      </c>
      <c r="M245" s="7" t="str">
        <f>IF(A245="","",IF(S245="",IF(A245="","",VLOOKUP(K245,calendar_price_2013,MATCH(SUMIF(A$2:A10991,A245,L$2:L10991),Sheet2!$C$1:$P$1,0)+1,0)),S245)*L245)</f>
        <v/>
      </c>
      <c r="N245" s="7" t="str">
        <f t="shared" si="29"/>
        <v/>
      </c>
      <c r="O245" s="7" t="str">
        <f t="shared" si="35"/>
        <v/>
      </c>
      <c r="R245" s="7" t="str">
        <f t="shared" si="34"/>
        <v/>
      </c>
      <c r="AH245" s="9" t="str">
        <f t="shared" si="36"/>
        <v/>
      </c>
      <c r="AI245" s="9" t="str">
        <f t="shared" si="30"/>
        <v/>
      </c>
    </row>
    <row r="246" spans="1:37" ht="20.100000000000001" customHeight="1">
      <c r="A246" s="8" t="str">
        <f t="shared" si="31"/>
        <v/>
      </c>
      <c r="M246" s="7" t="str">
        <f>IF(A246="","",IF(S246="",IF(A246="","",VLOOKUP(K246,calendar_price_2013,MATCH(SUMIF(A$2:A10992,A246,L$2:L10992),Sheet2!$C$1:$P$1,0)+1,0)),S246)*L246)</f>
        <v/>
      </c>
      <c r="N246" s="7" t="str">
        <f t="shared" si="29"/>
        <v/>
      </c>
      <c r="O246" s="7" t="str">
        <f t="shared" si="35"/>
        <v/>
      </c>
      <c r="R246" s="7" t="str">
        <f t="shared" si="34"/>
        <v/>
      </c>
      <c r="AH246" s="9" t="str">
        <f t="shared" si="36"/>
        <v/>
      </c>
      <c r="AI246" s="9" t="str">
        <f t="shared" si="30"/>
        <v/>
      </c>
    </row>
    <row r="247" spans="1:37" ht="20.100000000000001" customHeight="1">
      <c r="A247" s="8" t="str">
        <f t="shared" si="31"/>
        <v/>
      </c>
      <c r="M247" s="7" t="str">
        <f>IF(A247="","",IF(S247="",IF(A247="","",VLOOKUP(K247,calendar_price_2013,MATCH(SUMIF(A$2:A10993,A247,L$2:L10993),Sheet2!$C$1:$P$1,0)+1,0)),S247)*L247)</f>
        <v/>
      </c>
      <c r="N247" s="7" t="str">
        <f t="shared" si="29"/>
        <v/>
      </c>
      <c r="O247" s="7" t="str">
        <f t="shared" si="35"/>
        <v/>
      </c>
      <c r="R247" s="7" t="str">
        <f t="shared" si="34"/>
        <v/>
      </c>
      <c r="AH247" s="9" t="str">
        <f t="shared" si="36"/>
        <v/>
      </c>
      <c r="AI247" s="9" t="str">
        <f t="shared" si="30"/>
        <v/>
      </c>
    </row>
    <row r="248" spans="1:37" ht="20.100000000000001" customHeight="1">
      <c r="A248" s="8" t="str">
        <f t="shared" si="31"/>
        <v/>
      </c>
      <c r="M248" s="7" t="str">
        <f>IF(A248="","",IF(S248="",IF(A248="","",VLOOKUP(K248,calendar_price_2013,MATCH(SUMIF(A$2:A10994,A248,L$2:L10994),Sheet2!$C$1:$P$1,0)+1,0)),S248)*L248)</f>
        <v/>
      </c>
      <c r="N248" s="7" t="str">
        <f t="shared" si="29"/>
        <v/>
      </c>
      <c r="O248" s="7" t="str">
        <f t="shared" si="35"/>
        <v/>
      </c>
      <c r="R248" s="7" t="str">
        <f t="shared" si="34"/>
        <v/>
      </c>
      <c r="AH248" s="9" t="str">
        <f t="shared" si="36"/>
        <v/>
      </c>
      <c r="AI248" s="9" t="str">
        <f t="shared" si="30"/>
        <v/>
      </c>
    </row>
    <row r="249" spans="1:37" ht="20.100000000000001" customHeight="1">
      <c r="A249" s="8" t="str">
        <f t="shared" si="31"/>
        <v/>
      </c>
      <c r="M249" s="7" t="str">
        <f>IF(A249="","",IF(S249="",IF(A249="","",VLOOKUP(K249,calendar_price_2013,MATCH(SUMIF(A$2:A10995,A249,L$2:L10995),Sheet2!$C$1:$P$1,0)+1,0)),S249)*L249)</f>
        <v/>
      </c>
      <c r="N249" s="7" t="str">
        <f t="shared" si="29"/>
        <v/>
      </c>
      <c r="O249" s="7" t="str">
        <f t="shared" si="35"/>
        <v/>
      </c>
      <c r="R249" s="7" t="str">
        <f t="shared" si="34"/>
        <v/>
      </c>
      <c r="AH249" s="9" t="str">
        <f t="shared" si="36"/>
        <v/>
      </c>
      <c r="AI249" s="9" t="str">
        <f t="shared" si="30"/>
        <v/>
      </c>
    </row>
    <row r="250" spans="1:37" ht="20.100000000000001" customHeight="1">
      <c r="A250" s="8" t="str">
        <f t="shared" si="31"/>
        <v/>
      </c>
      <c r="M250" s="7" t="str">
        <f>IF(A250="","",IF(S250="",IF(A250="","",VLOOKUP(K250,calendar_price_2013,MATCH(SUMIF(A$2:A10996,A250,L$2:L10996),Sheet2!$C$1:$P$1,0)+1,0)),S250)*L250)</f>
        <v/>
      </c>
      <c r="N250" s="7" t="str">
        <f t="shared" si="29"/>
        <v/>
      </c>
      <c r="O250" s="7" t="str">
        <f t="shared" si="35"/>
        <v/>
      </c>
      <c r="R250" s="7" t="str">
        <f t="shared" si="34"/>
        <v/>
      </c>
      <c r="AH250" s="9" t="str">
        <f t="shared" si="36"/>
        <v/>
      </c>
      <c r="AI250" s="9" t="str">
        <f t="shared" si="30"/>
        <v/>
      </c>
      <c r="AJ250" s="9">
        <v>0</v>
      </c>
      <c r="AK250" s="9">
        <v>1</v>
      </c>
    </row>
    <row r="251" spans="1:37" ht="20.100000000000001" customHeight="1">
      <c r="A251" s="8" t="str">
        <f t="shared" si="31"/>
        <v/>
      </c>
      <c r="M251" s="7" t="str">
        <f>IF(A251="","",IF(S251="",IF(A251="","",VLOOKUP(K251,calendar_price_2013,MATCH(SUMIF(A$2:A10997,A251,L$2:L10997),Sheet2!$C$1:$P$1,0)+1,0)),S251)*L251)</f>
        <v/>
      </c>
      <c r="N251" s="7" t="str">
        <f t="shared" si="29"/>
        <v/>
      </c>
      <c r="O251" s="7" t="str">
        <f t="shared" si="35"/>
        <v/>
      </c>
      <c r="R251" s="7" t="str">
        <f t="shared" si="34"/>
        <v/>
      </c>
      <c r="AH251" s="9" t="str">
        <f t="shared" si="36"/>
        <v/>
      </c>
      <c r="AI251" s="9" t="str">
        <f t="shared" si="30"/>
        <v/>
      </c>
    </row>
    <row r="252" spans="1:37" ht="20.100000000000001" customHeight="1">
      <c r="A252" s="8" t="str">
        <f t="shared" si="31"/>
        <v/>
      </c>
      <c r="M252" s="7" t="str">
        <f>IF(A252="","",IF(S252="",IF(A252="","",VLOOKUP(K252,calendar_price_2013,MATCH(SUMIF(A$2:A10998,A252,L$2:L10998),Sheet2!$C$1:$P$1,0)+1,0)),S252)*L252)</f>
        <v/>
      </c>
      <c r="N252" s="7" t="str">
        <f t="shared" si="29"/>
        <v/>
      </c>
      <c r="O252" s="7" t="str">
        <f t="shared" si="35"/>
        <v/>
      </c>
      <c r="R252" s="7" t="str">
        <f t="shared" si="34"/>
        <v/>
      </c>
      <c r="AH252" s="9" t="str">
        <f t="shared" si="36"/>
        <v/>
      </c>
      <c r="AI252" s="9" t="str">
        <f t="shared" si="30"/>
        <v/>
      </c>
    </row>
    <row r="253" spans="1:37" ht="20.100000000000001" customHeight="1">
      <c r="A253" s="8" t="str">
        <f t="shared" si="31"/>
        <v/>
      </c>
      <c r="M253" s="7" t="str">
        <f>IF(A253="","",IF(S253="",IF(A253="","",VLOOKUP(K253,calendar_price_2013,MATCH(SUMIF(A$2:A10999,A253,L$2:L10999),Sheet2!$C$1:$P$1,0)+1,0)),S253)*L253)</f>
        <v/>
      </c>
      <c r="N253" s="7" t="str">
        <f t="shared" si="29"/>
        <v/>
      </c>
      <c r="O253" s="7" t="str">
        <f t="shared" si="35"/>
        <v/>
      </c>
      <c r="R253" s="7" t="str">
        <f t="shared" si="34"/>
        <v/>
      </c>
      <c r="AH253" s="9" t="str">
        <f t="shared" si="36"/>
        <v/>
      </c>
      <c r="AI253" s="9" t="str">
        <f t="shared" si="30"/>
        <v/>
      </c>
    </row>
    <row r="254" spans="1:37" ht="20.100000000000001" customHeight="1">
      <c r="A254" s="8" t="str">
        <f t="shared" si="31"/>
        <v/>
      </c>
      <c r="M254" s="7" t="str">
        <f>IF(A254="","",IF(S254="",IF(A254="","",VLOOKUP(K254,calendar_price_2013,MATCH(SUMIF(A$2:A11000,A254,L$2:L11000),Sheet2!$C$1:$P$1,0)+1,0)),S254)*L254)</f>
        <v/>
      </c>
      <c r="N254" s="7" t="str">
        <f t="shared" si="29"/>
        <v/>
      </c>
      <c r="O254" s="7" t="str">
        <f t="shared" si="35"/>
        <v/>
      </c>
      <c r="R254" s="7" t="str">
        <f t="shared" si="34"/>
        <v/>
      </c>
      <c r="AH254" s="9" t="str">
        <f t="shared" si="36"/>
        <v/>
      </c>
      <c r="AI254" s="9" t="str">
        <f t="shared" si="30"/>
        <v/>
      </c>
    </row>
    <row r="255" spans="1:37" ht="20.100000000000001" customHeight="1">
      <c r="A255" s="8" t="str">
        <f t="shared" si="31"/>
        <v/>
      </c>
      <c r="M255" s="7" t="str">
        <f>IF(A255="","",IF(S255="",IF(A255="","",VLOOKUP(K255,calendar_price_2013,MATCH(SUMIF(A$2:A11001,A255,L$2:L11001),Sheet2!$C$1:$P$1,0)+1,0)),S255)*L255)</f>
        <v/>
      </c>
      <c r="N255" s="7" t="str">
        <f t="shared" si="29"/>
        <v/>
      </c>
      <c r="O255" s="7" t="str">
        <f t="shared" si="35"/>
        <v/>
      </c>
      <c r="R255" s="7" t="str">
        <f t="shared" si="34"/>
        <v/>
      </c>
      <c r="AH255" s="9" t="str">
        <f t="shared" si="36"/>
        <v/>
      </c>
      <c r="AI255" s="9" t="str">
        <f t="shared" si="30"/>
        <v/>
      </c>
      <c r="AJ255" s="9">
        <v>1</v>
      </c>
    </row>
    <row r="256" spans="1:37" ht="20.100000000000001" customHeight="1">
      <c r="A256" s="8" t="str">
        <f t="shared" si="31"/>
        <v/>
      </c>
      <c r="M256" s="7" t="str">
        <f>IF(A256="","",IF(S256="",IF(A256="","",VLOOKUP(K256,calendar_price_2013,MATCH(SUMIF(A$2:A11002,A256,L$2:L11002),Sheet2!$C$1:$P$1,0)+1,0)),S256)*L256)</f>
        <v/>
      </c>
      <c r="N256" s="7" t="str">
        <f t="shared" si="29"/>
        <v/>
      </c>
      <c r="O256" s="7" t="str">
        <f t="shared" si="35"/>
        <v/>
      </c>
      <c r="R256" s="7" t="str">
        <f t="shared" si="34"/>
        <v/>
      </c>
      <c r="AH256" s="9" t="str">
        <f t="shared" si="36"/>
        <v/>
      </c>
      <c r="AI256" s="9" t="str">
        <f t="shared" si="30"/>
        <v/>
      </c>
      <c r="AJ256" s="9">
        <v>1</v>
      </c>
    </row>
    <row r="257" spans="1:37" ht="20.100000000000001" customHeight="1">
      <c r="A257" s="8" t="str">
        <f t="shared" si="31"/>
        <v/>
      </c>
      <c r="M257" s="7" t="str">
        <f>IF(A257="","",IF(S257="",IF(A257="","",VLOOKUP(K257,calendar_price_2013,MATCH(SUMIF(A$2:A11003,A257,L$2:L11003),Sheet2!$C$1:$P$1,0)+1,0)),S257)*L257)</f>
        <v/>
      </c>
      <c r="N257" s="7" t="str">
        <f t="shared" si="29"/>
        <v/>
      </c>
      <c r="O257" s="7" t="str">
        <f t="shared" si="35"/>
        <v/>
      </c>
      <c r="R257" s="7" t="str">
        <f t="shared" si="34"/>
        <v/>
      </c>
      <c r="AH257" s="9" t="str">
        <f t="shared" si="36"/>
        <v/>
      </c>
      <c r="AI257" s="9" t="str">
        <f t="shared" si="30"/>
        <v/>
      </c>
    </row>
    <row r="258" spans="1:37" ht="20.100000000000001" customHeight="1">
      <c r="A258" s="8" t="str">
        <f t="shared" si="31"/>
        <v/>
      </c>
      <c r="M258" s="7" t="str">
        <f>IF(A258="","",IF(S258="",IF(A258="","",VLOOKUP(K258,calendar_price_2013,MATCH(SUMIF(A$2:A11004,A258,L$2:L11004),Sheet2!$C$1:$P$1,0)+1,0)),S258)*L258)</f>
        <v/>
      </c>
      <c r="N258" s="7" t="str">
        <f t="shared" si="29"/>
        <v/>
      </c>
      <c r="O258" s="7" t="str">
        <f t="shared" si="35"/>
        <v/>
      </c>
      <c r="R258" s="7" t="str">
        <f t="shared" si="34"/>
        <v/>
      </c>
      <c r="T258" s="9">
        <v>1</v>
      </c>
      <c r="AH258" s="9" t="str">
        <f t="shared" si="36"/>
        <v/>
      </c>
      <c r="AI258" s="9" t="str">
        <f t="shared" si="30"/>
        <v/>
      </c>
    </row>
    <row r="259" spans="1:37" ht="20.100000000000001" customHeight="1">
      <c r="A259" s="8" t="str">
        <f t="shared" si="31"/>
        <v/>
      </c>
      <c r="M259" s="7" t="str">
        <f>IF(A259="","",IF(S259="",IF(A259="","",VLOOKUP(K259,calendar_price_2013,MATCH(SUMIF(A$2:A11005,A259,L$2:L11005),Sheet2!$C$1:$P$1,0)+1,0)),S259)*L259)</f>
        <v/>
      </c>
      <c r="N259" s="7" t="str">
        <f t="shared" si="29"/>
        <v/>
      </c>
      <c r="O259" s="7" t="str">
        <f t="shared" si="35"/>
        <v/>
      </c>
      <c r="R259" s="7" t="str">
        <f t="shared" si="34"/>
        <v/>
      </c>
      <c r="T259" s="9">
        <v>1</v>
      </c>
      <c r="AH259" s="9" t="str">
        <f t="shared" si="36"/>
        <v/>
      </c>
      <c r="AI259" s="9" t="str">
        <f t="shared" si="30"/>
        <v/>
      </c>
    </row>
    <row r="260" spans="1:37" ht="20.100000000000001" customHeight="1">
      <c r="A260" s="8" t="str">
        <f t="shared" si="31"/>
        <v/>
      </c>
      <c r="M260" s="7" t="str">
        <f>IF(A260="","",IF(S260="",IF(A260="","",VLOOKUP(K260,calendar_price_2013,MATCH(SUMIF(A$2:A11006,A260,L$2:L11006),Sheet2!$C$1:$P$1,0)+1,0)),S260)*L260)</f>
        <v/>
      </c>
      <c r="N260" s="7" t="str">
        <f t="shared" ref="N260:N328" si="37">IF(A260="","",IF(T260=1,0,M260*0.2))</f>
        <v/>
      </c>
      <c r="O260" s="7" t="str">
        <f t="shared" si="35"/>
        <v/>
      </c>
      <c r="R260" s="7" t="str">
        <f t="shared" si="34"/>
        <v/>
      </c>
      <c r="T260" s="9">
        <v>1</v>
      </c>
      <c r="AH260" s="9" t="str">
        <f t="shared" si="36"/>
        <v/>
      </c>
      <c r="AI260" s="9" t="str">
        <f t="shared" si="30"/>
        <v/>
      </c>
    </row>
    <row r="261" spans="1:37" ht="20.100000000000001" customHeight="1">
      <c r="A261" s="8" t="str">
        <f t="shared" si="31"/>
        <v/>
      </c>
      <c r="M261" s="7" t="str">
        <f>IF(A261="","",IF(S261="",IF(A261="","",VLOOKUP(K261,calendar_price_2013,MATCH(SUMIF(A$2:A11007,A261,L$2:L11007),Sheet2!$C$1:$P$1,0)+1,0)),S261)*L261)</f>
        <v/>
      </c>
      <c r="N261" s="7" t="str">
        <f t="shared" si="37"/>
        <v/>
      </c>
      <c r="O261" s="7" t="str">
        <f t="shared" si="35"/>
        <v/>
      </c>
      <c r="R261" s="7" t="str">
        <f t="shared" ref="R261:R329" si="38">IF(ISBLANK(Q261),"",Q261-O261)</f>
        <v/>
      </c>
      <c r="AH261" s="9" t="str">
        <f t="shared" si="36"/>
        <v/>
      </c>
      <c r="AI261" s="9" t="str">
        <f t="shared" ref="AI261:AI329" si="39">IF(AH261="","",AH261/100)</f>
        <v/>
      </c>
      <c r="AJ261" s="9">
        <v>0</v>
      </c>
      <c r="AK261" s="9">
        <v>0</v>
      </c>
    </row>
    <row r="262" spans="1:37" ht="20.100000000000001" customHeight="1">
      <c r="A262" s="8" t="str">
        <f t="shared" ref="A262:A330" si="40">IF(K262="","",IF(B262="",A261,A261+1))</f>
        <v/>
      </c>
      <c r="M262" s="7" t="str">
        <f>IF(A262="","",IF(S262="",IF(A262="","",VLOOKUP(K262,calendar_price_2013,MATCH(SUMIF(A$2:A11008,A262,L$2:L11008),Sheet2!$C$1:$P$1,0)+1,0)),S262)*L262)</f>
        <v/>
      </c>
      <c r="N262" s="7" t="str">
        <f t="shared" si="37"/>
        <v/>
      </c>
      <c r="O262" s="7" t="str">
        <f t="shared" si="35"/>
        <v/>
      </c>
      <c r="R262" s="7" t="str">
        <f t="shared" si="38"/>
        <v/>
      </c>
      <c r="AH262" s="9" t="str">
        <f t="shared" si="36"/>
        <v/>
      </c>
      <c r="AI262" s="9" t="str">
        <f t="shared" si="39"/>
        <v/>
      </c>
    </row>
    <row r="263" spans="1:37" ht="20.100000000000001" customHeight="1">
      <c r="A263" s="8" t="str">
        <f t="shared" si="40"/>
        <v/>
      </c>
      <c r="M263" s="7" t="str">
        <f>IF(A263="","",IF(S263="",IF(A263="","",VLOOKUP(K263,calendar_price_2013,MATCH(SUMIF(A$2:A11009,A263,L$2:L11009),Sheet2!$C$1:$P$1,0)+1,0)),S263)*L263)</f>
        <v/>
      </c>
      <c r="N263" s="7" t="str">
        <f t="shared" si="37"/>
        <v/>
      </c>
      <c r="O263" s="7" t="str">
        <f t="shared" si="35"/>
        <v/>
      </c>
      <c r="R263" s="7" t="str">
        <f t="shared" si="38"/>
        <v/>
      </c>
      <c r="AH263" s="9" t="str">
        <f t="shared" si="36"/>
        <v/>
      </c>
      <c r="AI263" s="9" t="str">
        <f t="shared" si="39"/>
        <v/>
      </c>
      <c r="AJ263" s="9">
        <v>1</v>
      </c>
    </row>
    <row r="264" spans="1:37" ht="20.100000000000001" customHeight="1">
      <c r="A264" s="8" t="str">
        <f t="shared" si="40"/>
        <v/>
      </c>
      <c r="M264" s="7" t="str">
        <f>IF(A264="","",IF(S264="",IF(A264="","",VLOOKUP(K264,calendar_price_2013,MATCH(SUMIF(A$2:A11010,A264,L$2:L11010),Sheet2!$C$1:$P$1,0)+1,0)),S264)*L264)</f>
        <v/>
      </c>
      <c r="N264" s="7" t="str">
        <f t="shared" si="37"/>
        <v/>
      </c>
      <c r="O264" s="7" t="str">
        <f t="shared" ref="O264:O285" si="41">IF(H264="","",SUMIF(A264:A11011,A264,M264:M11011)+SUMIF(A264:A11011,A264,N264:N11011))</f>
        <v/>
      </c>
      <c r="R264" s="7" t="str">
        <f t="shared" si="38"/>
        <v/>
      </c>
      <c r="AH264" s="9" t="str">
        <f t="shared" ref="AH264:AH285" si="42">IF(H264="","",SUMIF(A264:A11011,A264,L264:L11011))</f>
        <v/>
      </c>
      <c r="AI264" s="9" t="str">
        <f t="shared" si="39"/>
        <v/>
      </c>
      <c r="AJ264" s="9">
        <v>1</v>
      </c>
    </row>
    <row r="265" spans="1:37" ht="20.100000000000001" customHeight="1">
      <c r="A265" s="8" t="str">
        <f t="shared" si="40"/>
        <v/>
      </c>
      <c r="M265" s="7" t="str">
        <f>IF(A265="","",IF(S265="",IF(A265="","",VLOOKUP(K265,calendar_price_2013,MATCH(SUMIF(A$2:A11011,A265,L$2:L11011),Sheet2!$C$1:$P$1,0)+1,0)),S265)*L265)</f>
        <v/>
      </c>
      <c r="N265" s="7" t="str">
        <f t="shared" si="37"/>
        <v/>
      </c>
      <c r="O265" s="7" t="str">
        <f t="shared" si="41"/>
        <v/>
      </c>
      <c r="R265" s="7" t="str">
        <f t="shared" si="38"/>
        <v/>
      </c>
      <c r="AH265" s="9" t="str">
        <f t="shared" si="42"/>
        <v/>
      </c>
      <c r="AI265" s="9" t="str">
        <f t="shared" si="39"/>
        <v/>
      </c>
      <c r="AJ265" s="9">
        <v>1</v>
      </c>
    </row>
    <row r="266" spans="1:37" ht="20.100000000000001" customHeight="1">
      <c r="A266" s="8" t="str">
        <f t="shared" si="40"/>
        <v/>
      </c>
      <c r="M266" s="7" t="str">
        <f>IF(A266="","",IF(S266="",IF(A266="","",VLOOKUP(K266,calendar_price_2013,MATCH(SUMIF(A$2:A11012,A266,L$2:L11012),Sheet2!$C$1:$P$1,0)+1,0)),S266)*L266)</f>
        <v/>
      </c>
      <c r="N266" s="7" t="str">
        <f t="shared" si="37"/>
        <v/>
      </c>
      <c r="O266" s="7" t="str">
        <f t="shared" si="41"/>
        <v/>
      </c>
      <c r="R266" s="7" t="str">
        <f t="shared" si="38"/>
        <v/>
      </c>
      <c r="AH266" s="9" t="str">
        <f t="shared" si="42"/>
        <v/>
      </c>
      <c r="AI266" s="9" t="str">
        <f t="shared" si="39"/>
        <v/>
      </c>
      <c r="AJ266" s="9">
        <v>1</v>
      </c>
    </row>
    <row r="267" spans="1:37" ht="20.100000000000001" customHeight="1">
      <c r="A267" s="8" t="str">
        <f t="shared" si="40"/>
        <v/>
      </c>
      <c r="M267" s="7" t="str">
        <f>IF(A267="","",IF(S267="",IF(A267="","",VLOOKUP(K267,calendar_price_2013,MATCH(SUMIF(A$2:A11013,A267,L$2:L11013),Sheet2!$C$1:$P$1,0)+1,0)),S267)*L267)</f>
        <v/>
      </c>
      <c r="N267" s="7" t="str">
        <f t="shared" si="37"/>
        <v/>
      </c>
      <c r="O267" s="7" t="str">
        <f t="shared" si="41"/>
        <v/>
      </c>
      <c r="R267" s="7" t="str">
        <f t="shared" si="38"/>
        <v/>
      </c>
      <c r="AB267" s="9" t="s">
        <v>169</v>
      </c>
      <c r="AH267" s="9" t="str">
        <f t="shared" si="42"/>
        <v/>
      </c>
      <c r="AI267" s="9" t="str">
        <f t="shared" si="39"/>
        <v/>
      </c>
      <c r="AJ267" s="9">
        <v>1</v>
      </c>
    </row>
    <row r="268" spans="1:37" ht="20.100000000000001" customHeight="1">
      <c r="A268" s="8" t="str">
        <f t="shared" si="40"/>
        <v/>
      </c>
      <c r="M268" s="7" t="str">
        <f>IF(A268="","",IF(S268="",IF(A268="","",VLOOKUP(K268,calendar_price_2013,MATCH(SUMIF(A$2:A11014,A268,L$2:L11014),Sheet2!$C$1:$P$1,0)+1,0)),S268)*L268)</f>
        <v/>
      </c>
      <c r="N268" s="7" t="str">
        <f t="shared" si="37"/>
        <v/>
      </c>
      <c r="O268" s="7" t="str">
        <f t="shared" si="41"/>
        <v/>
      </c>
      <c r="R268" s="7" t="str">
        <f t="shared" si="38"/>
        <v/>
      </c>
      <c r="AH268" s="9" t="str">
        <f t="shared" si="42"/>
        <v/>
      </c>
      <c r="AI268" s="9" t="str">
        <f t="shared" si="39"/>
        <v/>
      </c>
    </row>
    <row r="269" spans="1:37" ht="20.100000000000001" customHeight="1">
      <c r="A269" s="8" t="str">
        <f t="shared" si="40"/>
        <v/>
      </c>
      <c r="M269" s="7" t="str">
        <f>IF(A269="","",IF(S269="",IF(A269="","",VLOOKUP(K269,calendar_price_2013,MATCH(SUMIF(A$2:A11015,A269,L$2:L11015),Sheet2!$C$1:$P$1,0)+1,0)),S269)*L269)</f>
        <v/>
      </c>
      <c r="N269" s="7" t="str">
        <f t="shared" si="37"/>
        <v/>
      </c>
      <c r="O269" s="7" t="str">
        <f t="shared" si="41"/>
        <v/>
      </c>
      <c r="R269" s="7" t="str">
        <f t="shared" si="38"/>
        <v/>
      </c>
      <c r="AH269" s="9" t="str">
        <f t="shared" si="42"/>
        <v/>
      </c>
      <c r="AI269" s="9" t="str">
        <f t="shared" si="39"/>
        <v/>
      </c>
      <c r="AJ269" s="9">
        <v>1</v>
      </c>
    </row>
    <row r="270" spans="1:37" ht="20.100000000000001" customHeight="1">
      <c r="A270" s="8" t="str">
        <f t="shared" si="40"/>
        <v/>
      </c>
      <c r="M270" s="7" t="str">
        <f>IF(A270="","",IF(S270="",IF(A270="","",VLOOKUP(K270,calendar_price_2013,MATCH(SUMIF(A$2:A11016,A270,L$2:L11016),Sheet2!$C$1:$P$1,0)+1,0)),S270)*L270)</f>
        <v/>
      </c>
      <c r="N270" s="7" t="str">
        <f t="shared" si="37"/>
        <v/>
      </c>
      <c r="O270" s="7" t="str">
        <f t="shared" si="41"/>
        <v/>
      </c>
      <c r="R270" s="7" t="str">
        <f t="shared" si="38"/>
        <v/>
      </c>
      <c r="AH270" s="9" t="str">
        <f t="shared" si="42"/>
        <v/>
      </c>
      <c r="AI270" s="9" t="str">
        <f t="shared" si="39"/>
        <v/>
      </c>
    </row>
    <row r="271" spans="1:37" ht="20.100000000000001" customHeight="1">
      <c r="A271" s="8" t="str">
        <f t="shared" si="40"/>
        <v/>
      </c>
      <c r="M271" s="7" t="str">
        <f>IF(A271="","",IF(S271="",IF(A271="","",VLOOKUP(K271,calendar_price_2013,MATCH(SUMIF(A$2:A11017,A271,L$2:L11017),Sheet2!$C$1:$P$1,0)+1,0)),S271)*L271)</f>
        <v/>
      </c>
      <c r="N271" s="7" t="str">
        <f t="shared" si="37"/>
        <v/>
      </c>
      <c r="O271" s="7" t="str">
        <f t="shared" si="41"/>
        <v/>
      </c>
      <c r="R271" s="7" t="str">
        <f t="shared" si="38"/>
        <v/>
      </c>
      <c r="AB271" s="9" t="s">
        <v>172</v>
      </c>
      <c r="AH271" s="9" t="str">
        <f t="shared" si="42"/>
        <v/>
      </c>
      <c r="AI271" s="9" t="str">
        <f t="shared" si="39"/>
        <v/>
      </c>
      <c r="AJ271" s="9">
        <v>1</v>
      </c>
    </row>
    <row r="272" spans="1:37" ht="20.100000000000001" customHeight="1">
      <c r="A272" s="8" t="str">
        <f t="shared" si="40"/>
        <v/>
      </c>
      <c r="M272" s="7" t="str">
        <f>IF(A272="","",IF(S272="",IF(A272="","",VLOOKUP(K272,calendar_price_2013,MATCH(SUMIF(A$2:A11018,A272,L$2:L11018),Sheet2!$C$1:$P$1,0)+1,0)),S272)*L272)</f>
        <v/>
      </c>
      <c r="N272" s="7" t="str">
        <f t="shared" si="37"/>
        <v/>
      </c>
      <c r="O272" s="7" t="str">
        <f t="shared" si="41"/>
        <v/>
      </c>
      <c r="R272" s="7" t="str">
        <f t="shared" si="38"/>
        <v/>
      </c>
      <c r="AH272" s="9" t="str">
        <f t="shared" si="42"/>
        <v/>
      </c>
      <c r="AI272" s="9" t="str">
        <f t="shared" si="39"/>
        <v/>
      </c>
      <c r="AJ272" s="9">
        <v>1</v>
      </c>
    </row>
    <row r="273" spans="1:37" ht="20.100000000000001" customHeight="1">
      <c r="A273" s="8" t="str">
        <f t="shared" si="40"/>
        <v/>
      </c>
      <c r="M273" s="7" t="str">
        <f>IF(A273="","",IF(S273="",IF(A273="","",VLOOKUP(K273,calendar_price_2013,MATCH(SUMIF(A$2:A11019,A273,L$2:L11019),Sheet2!$C$1:$P$1,0)+1,0)),S273)*L273)</f>
        <v/>
      </c>
      <c r="N273" s="7" t="str">
        <f t="shared" si="37"/>
        <v/>
      </c>
      <c r="O273" s="7" t="str">
        <f t="shared" si="41"/>
        <v/>
      </c>
      <c r="R273" s="7" t="str">
        <f t="shared" si="38"/>
        <v/>
      </c>
      <c r="AH273" s="9" t="str">
        <f t="shared" si="42"/>
        <v/>
      </c>
      <c r="AI273" s="9" t="str">
        <f t="shared" si="39"/>
        <v/>
      </c>
    </row>
    <row r="274" spans="1:37" ht="20.100000000000001" customHeight="1">
      <c r="A274" s="8" t="str">
        <f t="shared" si="40"/>
        <v/>
      </c>
      <c r="M274" s="7" t="str">
        <f>IF(A274="","",IF(S274="",IF(A274="","",VLOOKUP(K274,calendar_price_2013,MATCH(SUMIF(A$2:A11020,A274,L$2:L11020),Sheet2!$C$1:$P$1,0)+1,0)),S274)*L274)</f>
        <v/>
      </c>
      <c r="N274" s="7" t="str">
        <f t="shared" si="37"/>
        <v/>
      </c>
      <c r="O274" s="7" t="str">
        <f t="shared" si="41"/>
        <v/>
      </c>
      <c r="R274" s="7" t="str">
        <f t="shared" si="38"/>
        <v/>
      </c>
      <c r="AH274" s="9" t="str">
        <f t="shared" si="42"/>
        <v/>
      </c>
      <c r="AI274" s="9" t="str">
        <f t="shared" si="39"/>
        <v/>
      </c>
      <c r="AJ274" s="9">
        <v>0</v>
      </c>
      <c r="AK274" s="9">
        <v>1</v>
      </c>
    </row>
    <row r="275" spans="1:37" ht="20.100000000000001" customHeight="1">
      <c r="A275" s="8" t="str">
        <f t="shared" si="40"/>
        <v/>
      </c>
      <c r="M275" s="7" t="str">
        <f>IF(A275="","",IF(S275="",IF(A275="","",VLOOKUP(K275,calendar_price_2013,MATCH(SUMIF(A$2:A11021,A275,L$2:L11021),Sheet2!$C$1:$P$1,0)+1,0)),S275)*L275)</f>
        <v/>
      </c>
      <c r="N275" s="7" t="str">
        <f t="shared" si="37"/>
        <v/>
      </c>
      <c r="O275" s="7" t="str">
        <f t="shared" si="41"/>
        <v/>
      </c>
      <c r="R275" s="7" t="str">
        <f t="shared" si="38"/>
        <v/>
      </c>
      <c r="AH275" s="9" t="str">
        <f t="shared" si="42"/>
        <v/>
      </c>
      <c r="AI275" s="9" t="str">
        <f t="shared" si="39"/>
        <v/>
      </c>
    </row>
    <row r="276" spans="1:37" ht="20.100000000000001" customHeight="1">
      <c r="A276" s="8" t="str">
        <f t="shared" si="40"/>
        <v/>
      </c>
      <c r="M276" s="7" t="str">
        <f>IF(A276="","",IF(S276="",IF(A276="","",VLOOKUP(K276,calendar_price_2013,MATCH(SUMIF(A$2:A11022,A276,L$2:L11022),Sheet2!$C$1:$P$1,0)+1,0)),S276)*L276)</f>
        <v/>
      </c>
      <c r="N276" s="7" t="str">
        <f t="shared" si="37"/>
        <v/>
      </c>
      <c r="O276" s="7" t="str">
        <f t="shared" si="41"/>
        <v/>
      </c>
      <c r="R276" s="7" t="str">
        <f t="shared" si="38"/>
        <v/>
      </c>
      <c r="AH276" s="9" t="str">
        <f t="shared" si="42"/>
        <v/>
      </c>
      <c r="AI276" s="9" t="str">
        <f t="shared" si="39"/>
        <v/>
      </c>
    </row>
    <row r="277" spans="1:37" ht="20.100000000000001" customHeight="1">
      <c r="A277" s="8" t="str">
        <f t="shared" si="40"/>
        <v/>
      </c>
      <c r="M277" s="7" t="str">
        <f>IF(A277="","",IF(S277="",IF(A277="","",VLOOKUP(K277,calendar_price_2013,MATCH(SUMIF(A$2:A11023,A277,L$2:L11023),Sheet2!$C$1:$P$1,0)+1,0)),S277)*L277)</f>
        <v/>
      </c>
      <c r="N277" s="7" t="str">
        <f t="shared" si="37"/>
        <v/>
      </c>
      <c r="O277" s="7" t="str">
        <f t="shared" si="41"/>
        <v/>
      </c>
      <c r="R277" s="7" t="str">
        <f t="shared" si="38"/>
        <v/>
      </c>
      <c r="AH277" s="9" t="str">
        <f t="shared" si="42"/>
        <v/>
      </c>
      <c r="AI277" s="9" t="str">
        <f t="shared" si="39"/>
        <v/>
      </c>
    </row>
    <row r="278" spans="1:37" ht="20.100000000000001" customHeight="1">
      <c r="A278" s="8" t="str">
        <f t="shared" si="40"/>
        <v/>
      </c>
      <c r="M278" s="7" t="str">
        <f>IF(A278="","",IF(S278="",IF(A278="","",VLOOKUP(K278,calendar_price_2013,MATCH(SUMIF(A$2:A11024,A278,L$2:L11024),Sheet2!$C$1:$P$1,0)+1,0)),S278)*L278)</f>
        <v/>
      </c>
      <c r="N278" s="7" t="str">
        <f t="shared" si="37"/>
        <v/>
      </c>
      <c r="O278" s="7" t="str">
        <f t="shared" si="41"/>
        <v/>
      </c>
      <c r="R278" s="7" t="str">
        <f t="shared" si="38"/>
        <v/>
      </c>
      <c r="AH278" s="9" t="str">
        <f t="shared" si="42"/>
        <v/>
      </c>
      <c r="AI278" s="9" t="str">
        <f t="shared" si="39"/>
        <v/>
      </c>
    </row>
    <row r="279" spans="1:37" ht="20.100000000000001" customHeight="1">
      <c r="A279" s="8" t="str">
        <f t="shared" si="40"/>
        <v/>
      </c>
      <c r="M279" s="7" t="str">
        <f>IF(A279="","",IF(S279="",IF(A279="","",VLOOKUP(K279,calendar_price_2013,MATCH(SUMIF(A$2:A11025,A279,L$2:L11025),Sheet2!$C$1:$P$1,0)+1,0)),S279)*L279)</f>
        <v/>
      </c>
      <c r="N279" s="7" t="str">
        <f t="shared" si="37"/>
        <v/>
      </c>
      <c r="O279" s="7" t="str">
        <f t="shared" si="41"/>
        <v/>
      </c>
      <c r="R279" s="7" t="str">
        <f t="shared" si="38"/>
        <v/>
      </c>
      <c r="AH279" s="9" t="str">
        <f t="shared" si="42"/>
        <v/>
      </c>
      <c r="AI279" s="9" t="str">
        <f t="shared" si="39"/>
        <v/>
      </c>
      <c r="AJ279" s="9">
        <v>0</v>
      </c>
      <c r="AK279" s="9">
        <v>1</v>
      </c>
    </row>
    <row r="280" spans="1:37" ht="20.100000000000001" customHeight="1">
      <c r="A280" s="8" t="str">
        <f t="shared" si="40"/>
        <v/>
      </c>
      <c r="M280" s="7" t="str">
        <f>IF(A280="","",IF(S280="",IF(A280="","",VLOOKUP(K280,calendar_price_2013,MATCH(SUMIF(A$2:A11026,A280,L$2:L11026),Sheet2!$C$1:$P$1,0)+1,0)),S280)*L280)</f>
        <v/>
      </c>
      <c r="N280" s="7" t="str">
        <f t="shared" si="37"/>
        <v/>
      </c>
      <c r="O280" s="7" t="str">
        <f t="shared" si="41"/>
        <v/>
      </c>
      <c r="R280" s="7" t="str">
        <f t="shared" si="38"/>
        <v/>
      </c>
      <c r="AH280" s="9" t="str">
        <f t="shared" si="42"/>
        <v/>
      </c>
      <c r="AI280" s="9" t="str">
        <f t="shared" si="39"/>
        <v/>
      </c>
    </row>
    <row r="281" spans="1:37" ht="20.100000000000001" customHeight="1">
      <c r="A281" s="8" t="str">
        <f t="shared" si="40"/>
        <v/>
      </c>
      <c r="M281" s="7" t="str">
        <f>IF(A281="","",IF(S281="",IF(A281="","",VLOOKUP(K281,calendar_price_2013,MATCH(SUMIF(A$2:A11027,A281,L$2:L11027),Sheet2!$C$1:$P$1,0)+1,0)),S281)*L281)</f>
        <v/>
      </c>
      <c r="N281" s="7" t="str">
        <f t="shared" si="37"/>
        <v/>
      </c>
      <c r="O281" s="7" t="str">
        <f t="shared" si="41"/>
        <v/>
      </c>
      <c r="R281" s="7" t="str">
        <f t="shared" si="38"/>
        <v/>
      </c>
      <c r="AH281" s="9" t="str">
        <f t="shared" si="42"/>
        <v/>
      </c>
      <c r="AI281" s="9" t="str">
        <f t="shared" si="39"/>
        <v/>
      </c>
    </row>
    <row r="282" spans="1:37" ht="20.100000000000001" customHeight="1">
      <c r="A282" s="8" t="str">
        <f t="shared" si="40"/>
        <v/>
      </c>
      <c r="M282" s="7" t="str">
        <f>IF(A282="","",IF(S282="",IF(A282="","",VLOOKUP(K282,calendar_price_2013,MATCH(SUMIF(A$2:A11028,A282,L$2:L11028),Sheet2!$C$1:$P$1,0)+1,0)),S282)*L282)</f>
        <v/>
      </c>
      <c r="N282" s="7" t="str">
        <f t="shared" si="37"/>
        <v/>
      </c>
      <c r="O282" s="7" t="str">
        <f t="shared" si="41"/>
        <v/>
      </c>
      <c r="R282" s="7" t="str">
        <f t="shared" si="38"/>
        <v/>
      </c>
      <c r="AB282" s="9" t="s">
        <v>170</v>
      </c>
      <c r="AH282" s="9" t="str">
        <f t="shared" si="42"/>
        <v/>
      </c>
      <c r="AI282" s="9" t="str">
        <f t="shared" si="39"/>
        <v/>
      </c>
      <c r="AJ282" s="9">
        <v>1</v>
      </c>
    </row>
    <row r="283" spans="1:37" ht="20.100000000000001" customHeight="1">
      <c r="A283" s="8" t="str">
        <f t="shared" ref="A283:A284" si="43">IF(K283="","",IF(B283="",A282,A282+1))</f>
        <v/>
      </c>
      <c r="M283" s="7" t="str">
        <f>IF(A283="","",IF(S283="",IF(A283="","",VLOOKUP(K283,calendar_price_2013,MATCH(SUMIF(A$2:A11029,A283,L$2:L11029),Sheet2!$C$1:$P$1,0)+1,0)),S283)*L283)</f>
        <v/>
      </c>
      <c r="N283" s="7" t="str">
        <f t="shared" ref="N283:N284" si="44">IF(A283="","",IF(T283=1,0,M283*0.2))</f>
        <v/>
      </c>
      <c r="O283" s="7" t="str">
        <f t="shared" si="41"/>
        <v/>
      </c>
      <c r="R283" s="7" t="str">
        <f t="shared" ref="R283:R284" si="45">IF(ISBLANK(Q283),"",Q283-O283)</f>
        <v/>
      </c>
      <c r="AB283" s="9" t="s">
        <v>170</v>
      </c>
      <c r="AH283" s="9" t="str">
        <f t="shared" si="42"/>
        <v/>
      </c>
      <c r="AI283" s="9" t="str">
        <f t="shared" ref="AI283:AI284" si="46">IF(AH283="","",AH283/100)</f>
        <v/>
      </c>
    </row>
    <row r="284" spans="1:37" ht="20.100000000000001" customHeight="1">
      <c r="A284" s="8" t="str">
        <f t="shared" si="43"/>
        <v/>
      </c>
      <c r="M284" s="7" t="str">
        <f>IF(A284="","",IF(S284="",IF(A284="","",VLOOKUP(K284,calendar_price_2013,MATCH(SUMIF(A$2:A11030,A284,L$2:L11030),Sheet2!$C$1:$P$1,0)+1,0)),S284)*L284)</f>
        <v/>
      </c>
      <c r="N284" s="7" t="str">
        <f t="shared" si="44"/>
        <v/>
      </c>
      <c r="O284" s="7" t="str">
        <f t="shared" si="41"/>
        <v/>
      </c>
      <c r="R284" s="7" t="str">
        <f t="shared" si="45"/>
        <v/>
      </c>
      <c r="AB284" s="9" t="s">
        <v>170</v>
      </c>
      <c r="AH284" s="9" t="str">
        <f t="shared" si="42"/>
        <v/>
      </c>
      <c r="AI284" s="9" t="str">
        <f t="shared" si="46"/>
        <v/>
      </c>
    </row>
    <row r="285" spans="1:37" ht="20.100000000000001" customHeight="1">
      <c r="A285" s="8" t="str">
        <f t="shared" ref="A285" si="47">IF(K285="","",IF(B285="",A284,A284+1))</f>
        <v/>
      </c>
      <c r="M285" s="7" t="str">
        <f>IF(A285="","",IF(S285="",IF(A285="","",VLOOKUP(K285,calendar_price_2013,MATCH(SUMIF(A$2:A11031,A285,L$2:L11031),Sheet2!$C$1:$P$1,0)+1,0)),S285)*L285)</f>
        <v/>
      </c>
      <c r="N285" s="7" t="str">
        <f t="shared" ref="N285" si="48">IF(A285="","",IF(T285=1,0,M285*0.2))</f>
        <v/>
      </c>
      <c r="O285" s="7" t="str">
        <f t="shared" si="41"/>
        <v/>
      </c>
      <c r="R285" s="7" t="str">
        <f t="shared" ref="R285" si="49">IF(ISBLANK(Q285),"",Q285-O285)</f>
        <v/>
      </c>
      <c r="AB285" s="9" t="s">
        <v>170</v>
      </c>
      <c r="AH285" s="9" t="str">
        <f t="shared" si="42"/>
        <v/>
      </c>
      <c r="AI285" s="9" t="str">
        <f t="shared" ref="AI285" si="50">IF(AH285="","",AH285/100)</f>
        <v/>
      </c>
    </row>
    <row r="286" spans="1:37" ht="20.100000000000001" customHeight="1">
      <c r="A286" s="8" t="str">
        <f>IF(K286="","",IF(B286="",A282,A282+1))</f>
        <v/>
      </c>
      <c r="M286" s="7" t="str">
        <f>IF(A286="","",IF(S286="",IF(A286="","",VLOOKUP(K286,calendar_price_2013,MATCH(SUMIF(A$2:A11029,A286,L$2:L11029),Sheet2!$C$1:$P$1,0)+1,0)),S286)*L286)</f>
        <v/>
      </c>
      <c r="N286" s="7" t="str">
        <f t="shared" si="37"/>
        <v/>
      </c>
      <c r="O286" s="7" t="str">
        <f t="shared" ref="O286:O295" si="51">IF(H286="","",SUMIF(A286:A11030,A286,M286:M11030)+SUMIF(A286:A11030,A286,N286:N11030))</f>
        <v/>
      </c>
      <c r="R286" s="7" t="str">
        <f t="shared" si="38"/>
        <v/>
      </c>
      <c r="AH286" s="9" t="str">
        <f t="shared" ref="AH286:AH295" si="52">IF(H286="","",SUMIF(A286:A11030,A286,L286:L11030))</f>
        <v/>
      </c>
      <c r="AI286" s="9" t="str">
        <f t="shared" si="39"/>
        <v/>
      </c>
      <c r="AJ286" s="9">
        <v>1</v>
      </c>
    </row>
    <row r="287" spans="1:37" ht="20.100000000000001" customHeight="1">
      <c r="A287" s="8" t="str">
        <f t="shared" si="40"/>
        <v/>
      </c>
      <c r="M287" s="7" t="str">
        <f>IF(A287="","",IF(S287="",IF(A287="","",VLOOKUP(K287,calendar_price_2013,MATCH(SUMIF(A$2:A11030,A287,L$2:L11030),Sheet2!$C$1:$P$1,0)+1,0)),S287)*L287)</f>
        <v/>
      </c>
      <c r="N287" s="7" t="str">
        <f t="shared" si="37"/>
        <v/>
      </c>
      <c r="O287" s="7" t="str">
        <f t="shared" si="51"/>
        <v/>
      </c>
      <c r="R287" s="7" t="str">
        <f t="shared" si="38"/>
        <v/>
      </c>
      <c r="AH287" s="9" t="str">
        <f t="shared" si="52"/>
        <v/>
      </c>
      <c r="AI287" s="9" t="str">
        <f t="shared" si="39"/>
        <v/>
      </c>
      <c r="AJ287" s="9">
        <v>0</v>
      </c>
      <c r="AK287" s="9">
        <v>1</v>
      </c>
    </row>
    <row r="288" spans="1:37" ht="20.100000000000001" customHeight="1">
      <c r="A288" s="8" t="str">
        <f t="shared" si="40"/>
        <v/>
      </c>
      <c r="M288" s="7" t="str">
        <f>IF(A288="","",IF(S288="",IF(A288="","",VLOOKUP(K288,calendar_price_2013,MATCH(SUMIF(A$2:A11031,A288,L$2:L11031),Sheet2!$C$1:$P$1,0)+1,0)),S288)*L288)</f>
        <v/>
      </c>
      <c r="N288" s="7" t="str">
        <f t="shared" si="37"/>
        <v/>
      </c>
      <c r="O288" s="7" t="str">
        <f t="shared" si="51"/>
        <v/>
      </c>
      <c r="R288" s="7" t="str">
        <f t="shared" si="38"/>
        <v/>
      </c>
      <c r="AH288" s="9" t="str">
        <f t="shared" si="52"/>
        <v/>
      </c>
      <c r="AI288" s="9" t="str">
        <f t="shared" si="39"/>
        <v/>
      </c>
      <c r="AJ288" s="9">
        <v>1</v>
      </c>
    </row>
    <row r="289" spans="1:37" ht="20.100000000000001" customHeight="1">
      <c r="A289" s="8" t="str">
        <f t="shared" si="40"/>
        <v/>
      </c>
      <c r="M289" s="7" t="str">
        <f>IF(A289="","",IF(S289="",IF(A289="","",VLOOKUP(K289,calendar_price_2013,MATCH(SUMIF(A$2:A11032,A289,L$2:L11032),Sheet2!$C$1:$P$1,0)+1,0)),S289)*L289)</f>
        <v/>
      </c>
      <c r="N289" s="7" t="str">
        <f t="shared" si="37"/>
        <v/>
      </c>
      <c r="O289" s="7" t="str">
        <f t="shared" si="51"/>
        <v/>
      </c>
      <c r="R289" s="7" t="str">
        <f t="shared" si="38"/>
        <v/>
      </c>
      <c r="AH289" s="9" t="str">
        <f t="shared" si="52"/>
        <v/>
      </c>
      <c r="AI289" s="9" t="str">
        <f t="shared" si="39"/>
        <v/>
      </c>
    </row>
    <row r="290" spans="1:37" ht="20.100000000000001" customHeight="1">
      <c r="A290" s="8" t="str">
        <f t="shared" si="40"/>
        <v/>
      </c>
      <c r="M290" s="7" t="str">
        <f>IF(A290="","",IF(S290="",IF(A290="","",VLOOKUP(K290,calendar_price_2013,MATCH(SUMIF(A$2:A11033,A290,L$2:L11033),Sheet2!$C$1:$P$1,0)+1,0)),S290)*L290)</f>
        <v/>
      </c>
      <c r="N290" s="7" t="str">
        <f t="shared" si="37"/>
        <v/>
      </c>
      <c r="O290" s="7" t="str">
        <f t="shared" si="51"/>
        <v/>
      </c>
      <c r="R290" s="7" t="str">
        <f t="shared" si="38"/>
        <v/>
      </c>
      <c r="AH290" s="9" t="str">
        <f t="shared" si="52"/>
        <v/>
      </c>
      <c r="AI290" s="9" t="str">
        <f t="shared" si="39"/>
        <v/>
      </c>
    </row>
    <row r="291" spans="1:37" ht="20.100000000000001" customHeight="1">
      <c r="A291" s="8" t="str">
        <f t="shared" si="40"/>
        <v/>
      </c>
      <c r="M291" s="7" t="str">
        <f>IF(A291="","",IF(S291="",IF(A291="","",VLOOKUP(K291,calendar_price_2013,MATCH(SUMIF(A$2:A11034,A291,L$2:L11034),Sheet2!$C$1:$P$1,0)+1,0)),S291)*L291)</f>
        <v/>
      </c>
      <c r="N291" s="7" t="str">
        <f t="shared" si="37"/>
        <v/>
      </c>
      <c r="O291" s="7" t="str">
        <f t="shared" si="51"/>
        <v/>
      </c>
      <c r="R291" s="7" t="str">
        <f t="shared" si="38"/>
        <v/>
      </c>
      <c r="AH291" s="9" t="str">
        <f t="shared" si="52"/>
        <v/>
      </c>
      <c r="AI291" s="9" t="str">
        <f t="shared" si="39"/>
        <v/>
      </c>
    </row>
    <row r="292" spans="1:37" ht="20.100000000000001" customHeight="1">
      <c r="A292" s="8" t="str">
        <f t="shared" si="40"/>
        <v/>
      </c>
      <c r="M292" s="7" t="str">
        <f>IF(A292="","",IF(S292="",IF(A292="","",VLOOKUP(K292,calendar_price_2013,MATCH(SUMIF(A$2:A11035,A292,L$2:L11035),Sheet2!$C$1:$P$1,0)+1,0)),S292)*L292)</f>
        <v/>
      </c>
      <c r="N292" s="7" t="str">
        <f t="shared" si="37"/>
        <v/>
      </c>
      <c r="O292" s="7" t="str">
        <f t="shared" si="51"/>
        <v/>
      </c>
      <c r="R292" s="7" t="str">
        <f t="shared" si="38"/>
        <v/>
      </c>
      <c r="AH292" s="9" t="str">
        <f t="shared" si="52"/>
        <v/>
      </c>
      <c r="AI292" s="9" t="str">
        <f t="shared" si="39"/>
        <v/>
      </c>
      <c r="AJ292" s="9">
        <v>1</v>
      </c>
    </row>
    <row r="293" spans="1:37" ht="20.100000000000001" customHeight="1">
      <c r="A293" s="8" t="str">
        <f t="shared" si="40"/>
        <v/>
      </c>
      <c r="M293" s="7" t="str">
        <f>IF(A293="","",IF(S293="",IF(A293="","",VLOOKUP(K293,calendar_price_2013,MATCH(SUMIF(A$2:A11036,A293,L$2:L11036),Sheet2!$C$1:$P$1,0)+1,0)),S293)*L293)</f>
        <v/>
      </c>
      <c r="N293" s="7" t="str">
        <f t="shared" si="37"/>
        <v/>
      </c>
      <c r="O293" s="7" t="str">
        <f t="shared" si="51"/>
        <v/>
      </c>
      <c r="R293" s="7" t="str">
        <f t="shared" si="38"/>
        <v/>
      </c>
      <c r="AH293" s="9" t="str">
        <f t="shared" si="52"/>
        <v/>
      </c>
      <c r="AI293" s="9" t="str">
        <f t="shared" si="39"/>
        <v/>
      </c>
      <c r="AJ293" s="9">
        <v>1</v>
      </c>
    </row>
    <row r="294" spans="1:37" ht="20.100000000000001" customHeight="1">
      <c r="A294" s="8" t="str">
        <f t="shared" ref="A294" si="53">IF(K294="","",IF(B294="",A293,A293+1))</f>
        <v/>
      </c>
      <c r="M294" s="7" t="str">
        <f>IF(A294="","",IF(S294="",IF(A294="","",VLOOKUP(K294,calendar_price_2013,MATCH(SUMIF(A$2:A11037,A294,L$2:L11037),Sheet2!$C$1:$P$1,0)+1,0)),S294)*L294)</f>
        <v/>
      </c>
      <c r="N294" s="7" t="str">
        <f t="shared" ref="N294" si="54">IF(A294="","",IF(T294=1,0,M294*0.2))</f>
        <v/>
      </c>
      <c r="O294" s="7" t="str">
        <f t="shared" si="51"/>
        <v/>
      </c>
      <c r="R294" s="7" t="str">
        <f t="shared" ref="R294" si="55">IF(ISBLANK(Q294),"",Q294-O294)</f>
        <v/>
      </c>
      <c r="AH294" s="9" t="str">
        <f t="shared" si="52"/>
        <v/>
      </c>
      <c r="AI294" s="9" t="str">
        <f t="shared" ref="AI294" si="56">IF(AH294="","",AH294/100)</f>
        <v/>
      </c>
    </row>
    <row r="295" spans="1:37" ht="20.100000000000001" customHeight="1">
      <c r="A295" s="8" t="str">
        <f t="shared" ref="A295" si="57">IF(K295="","",IF(B295="",A294,A294+1))</f>
        <v/>
      </c>
      <c r="M295" s="7" t="str">
        <f>IF(A295="","",IF(S295="",IF(A295="","",VLOOKUP(K295,calendar_price_2013,MATCH(SUMIF(A$2:A11038,A295,L$2:L11038),Sheet2!$C$1:$P$1,0)+1,0)),S295)*L295)</f>
        <v/>
      </c>
      <c r="N295" s="7" t="str">
        <f t="shared" ref="N295" si="58">IF(A295="","",IF(T295=1,0,M295*0.2))</f>
        <v/>
      </c>
      <c r="O295" s="7" t="str">
        <f t="shared" si="51"/>
        <v/>
      </c>
      <c r="R295" s="7" t="str">
        <f t="shared" ref="R295" si="59">IF(ISBLANK(Q295),"",Q295-O295)</f>
        <v/>
      </c>
      <c r="AH295" s="9" t="str">
        <f t="shared" si="52"/>
        <v/>
      </c>
      <c r="AI295" s="9" t="str">
        <f t="shared" ref="AI295" si="60">IF(AH295="","",AH295/100)</f>
        <v/>
      </c>
    </row>
    <row r="296" spans="1:37" ht="20.100000000000001" customHeight="1">
      <c r="A296" s="8" t="str">
        <f>IF(K296="","",IF(B296="",A293,A293+1))</f>
        <v/>
      </c>
      <c r="M296" s="7" t="str">
        <f>IF(A296="","",IF(S296="",IF(A296="","",VLOOKUP(K296,calendar_price_2013,MATCH(SUMIF(A$2:A11037,A296,L$2:L11037),Sheet2!$C$1:$P$1,0)+1,0)),S296)*L296)</f>
        <v/>
      </c>
      <c r="N296" s="7" t="str">
        <f t="shared" si="37"/>
        <v/>
      </c>
      <c r="O296" s="7" t="str">
        <f t="shared" ref="O296:O339" si="61">IF(H296="","",SUMIF(A296:A11038,A296,M296:M11038)+SUMIF(A296:A11038,A296,N296:N11038))</f>
        <v/>
      </c>
      <c r="R296" s="7" t="str">
        <f t="shared" si="38"/>
        <v/>
      </c>
      <c r="AH296" s="9" t="str">
        <f t="shared" ref="AH296:AH339" si="62">IF(H296="","",SUMIF(A296:A11038,A296,L296:L11038))</f>
        <v/>
      </c>
      <c r="AI296" s="9" t="str">
        <f t="shared" si="39"/>
        <v/>
      </c>
      <c r="AJ296" s="9">
        <v>1</v>
      </c>
    </row>
    <row r="297" spans="1:37" ht="20.100000000000001" customHeight="1">
      <c r="A297" s="8" t="str">
        <f>IF(K297="","",IF(B297="",A296,A296+1))</f>
        <v/>
      </c>
      <c r="M297" s="7" t="str">
        <f>IF(A297="","",IF(S297="",IF(A297="","",VLOOKUP(K297,calendar_price_2013,MATCH(SUMIF(A$2:A11038,A297,L$2:L11038),Sheet2!$C$1:$P$1,0)+1,0)),S297)*L297)</f>
        <v/>
      </c>
      <c r="N297" s="7" t="str">
        <f t="shared" si="37"/>
        <v/>
      </c>
      <c r="O297" s="7" t="str">
        <f t="shared" si="61"/>
        <v/>
      </c>
      <c r="R297" s="7" t="str">
        <f t="shared" si="38"/>
        <v/>
      </c>
      <c r="AH297" s="9" t="str">
        <f t="shared" si="62"/>
        <v/>
      </c>
      <c r="AI297" s="9" t="str">
        <f t="shared" si="39"/>
        <v/>
      </c>
    </row>
    <row r="298" spans="1:37" ht="20.100000000000001" customHeight="1">
      <c r="A298" s="8" t="str">
        <f t="shared" si="40"/>
        <v/>
      </c>
      <c r="M298" s="7" t="str">
        <f>IF(A298="","",IF(S298="",IF(A298="","",VLOOKUP(K298,calendar_price_2013,MATCH(SUMIF(A$2:A11039,A298,L$2:L11039),Sheet2!$C$1:$P$1,0)+1,0)),S298)*L298)</f>
        <v/>
      </c>
      <c r="N298" s="7" t="str">
        <f t="shared" si="37"/>
        <v/>
      </c>
      <c r="O298" s="7" t="str">
        <f t="shared" si="61"/>
        <v/>
      </c>
      <c r="R298" s="7" t="str">
        <f t="shared" si="38"/>
        <v/>
      </c>
      <c r="AH298" s="9" t="str">
        <f t="shared" si="62"/>
        <v/>
      </c>
      <c r="AI298" s="9" t="str">
        <f t="shared" si="39"/>
        <v/>
      </c>
    </row>
    <row r="299" spans="1:37" ht="20.100000000000001" customHeight="1">
      <c r="A299" s="8" t="str">
        <f t="shared" si="40"/>
        <v/>
      </c>
      <c r="M299" s="7" t="str">
        <f>IF(A299="","",IF(S299="",IF(A299="","",VLOOKUP(K299,calendar_price_2013,MATCH(SUMIF(A$2:A11040,A299,L$2:L11040),Sheet2!$C$1:$P$1,0)+1,0)),S299)*L299)</f>
        <v/>
      </c>
      <c r="N299" s="7" t="str">
        <f t="shared" si="37"/>
        <v/>
      </c>
      <c r="O299" s="7" t="str">
        <f t="shared" si="61"/>
        <v/>
      </c>
      <c r="R299" s="7" t="str">
        <f t="shared" si="38"/>
        <v/>
      </c>
      <c r="AH299" s="9" t="str">
        <f t="shared" si="62"/>
        <v/>
      </c>
      <c r="AI299" s="9" t="str">
        <f t="shared" si="39"/>
        <v/>
      </c>
      <c r="AJ299" s="9">
        <v>0</v>
      </c>
      <c r="AK299" s="9">
        <v>0</v>
      </c>
    </row>
    <row r="300" spans="1:37" ht="20.100000000000001" customHeight="1">
      <c r="A300" s="8" t="str">
        <f t="shared" si="40"/>
        <v/>
      </c>
      <c r="M300" s="7" t="str">
        <f>IF(A300="","",IF(S300="",IF(A300="","",VLOOKUP(K300,calendar_price_2013,MATCH(SUMIF(A$2:A11041,A300,L$2:L11041),Sheet2!$C$1:$P$1,0)+1,0)),S300)*L300)</f>
        <v/>
      </c>
      <c r="N300" s="7" t="str">
        <f t="shared" si="37"/>
        <v/>
      </c>
      <c r="O300" s="7" t="str">
        <f t="shared" si="61"/>
        <v/>
      </c>
      <c r="R300" s="7" t="str">
        <f t="shared" si="38"/>
        <v/>
      </c>
      <c r="AH300" s="9" t="str">
        <f t="shared" si="62"/>
        <v/>
      </c>
      <c r="AI300" s="9" t="str">
        <f t="shared" si="39"/>
        <v/>
      </c>
      <c r="AJ300" s="9">
        <v>1</v>
      </c>
    </row>
    <row r="301" spans="1:37" ht="20.100000000000001" customHeight="1">
      <c r="A301" s="8" t="str">
        <f t="shared" si="40"/>
        <v/>
      </c>
      <c r="M301" s="7" t="str">
        <f>IF(A301="","",IF(S301="",IF(A301="","",VLOOKUP(K301,calendar_price_2013,MATCH(SUMIF(A$2:A11042,A301,L$2:L11042),Sheet2!$C$1:$P$1,0)+1,0)),S301)*L301)</f>
        <v/>
      </c>
      <c r="N301" s="7" t="str">
        <f t="shared" si="37"/>
        <v/>
      </c>
      <c r="O301" s="7" t="str">
        <f t="shared" si="61"/>
        <v/>
      </c>
      <c r="R301" s="7" t="str">
        <f t="shared" si="38"/>
        <v/>
      </c>
      <c r="AH301" s="9" t="str">
        <f t="shared" si="62"/>
        <v/>
      </c>
      <c r="AI301" s="9" t="str">
        <f t="shared" si="39"/>
        <v/>
      </c>
    </row>
    <row r="302" spans="1:37" ht="20.100000000000001" customHeight="1">
      <c r="A302" s="8" t="str">
        <f t="shared" si="40"/>
        <v/>
      </c>
      <c r="M302" s="7" t="str">
        <f>IF(A302="","",IF(S302="",IF(A302="","",VLOOKUP(K302,calendar_price_2013,MATCH(SUMIF(A$2:A11043,A302,L$2:L11043),Sheet2!$C$1:$P$1,0)+1,0)),S302)*L302)</f>
        <v/>
      </c>
      <c r="N302" s="7" t="str">
        <f t="shared" si="37"/>
        <v/>
      </c>
      <c r="O302" s="7" t="str">
        <f t="shared" si="61"/>
        <v/>
      </c>
      <c r="R302" s="7" t="str">
        <f t="shared" si="38"/>
        <v/>
      </c>
      <c r="AH302" s="9" t="str">
        <f t="shared" si="62"/>
        <v/>
      </c>
      <c r="AI302" s="9" t="str">
        <f t="shared" si="39"/>
        <v/>
      </c>
    </row>
    <row r="303" spans="1:37" ht="20.100000000000001" customHeight="1">
      <c r="A303" s="8" t="str">
        <f t="shared" si="40"/>
        <v/>
      </c>
      <c r="M303" s="7" t="str">
        <f>IF(A303="","",IF(S303="",IF(A303="","",VLOOKUP(K303,calendar_price_2013,MATCH(SUMIF(A$2:A11044,A303,L$2:L11044),Sheet2!$C$1:$P$1,0)+1,0)),S303)*L303)</f>
        <v/>
      </c>
      <c r="N303" s="7" t="str">
        <f t="shared" si="37"/>
        <v/>
      </c>
      <c r="O303" s="7" t="str">
        <f t="shared" si="61"/>
        <v/>
      </c>
      <c r="R303" s="7" t="str">
        <f t="shared" si="38"/>
        <v/>
      </c>
      <c r="AH303" s="9" t="str">
        <f t="shared" si="62"/>
        <v/>
      </c>
      <c r="AI303" s="9" t="str">
        <f t="shared" si="39"/>
        <v/>
      </c>
    </row>
    <row r="304" spans="1:37" ht="20.100000000000001" customHeight="1">
      <c r="A304" s="8" t="str">
        <f t="shared" si="40"/>
        <v/>
      </c>
      <c r="M304" s="7" t="str">
        <f>IF(A304="","",IF(S304="",IF(A304="","",VLOOKUP(K304,calendar_price_2013,MATCH(SUMIF(A$2:A11045,A304,L$2:L11045),Sheet2!$C$1:$P$1,0)+1,0)),S304)*L304)</f>
        <v/>
      </c>
      <c r="N304" s="7" t="str">
        <f t="shared" si="37"/>
        <v/>
      </c>
      <c r="O304" s="7" t="str">
        <f t="shared" si="61"/>
        <v/>
      </c>
      <c r="R304" s="7" t="str">
        <f t="shared" si="38"/>
        <v/>
      </c>
      <c r="AH304" s="9" t="str">
        <f t="shared" si="62"/>
        <v/>
      </c>
      <c r="AI304" s="9" t="str">
        <f t="shared" si="39"/>
        <v/>
      </c>
    </row>
    <row r="305" spans="1:36" ht="20.100000000000001" customHeight="1">
      <c r="A305" s="8" t="str">
        <f t="shared" si="40"/>
        <v/>
      </c>
      <c r="M305" s="7" t="str">
        <f>IF(A305="","",IF(S305="",IF(A305="","",VLOOKUP(K305,calendar_price_2013,MATCH(SUMIF(A$2:A11046,A305,L$2:L11046),Sheet2!$C$1:$P$1,0)+1,0)),S305)*L305)</f>
        <v/>
      </c>
      <c r="N305" s="7" t="str">
        <f t="shared" si="37"/>
        <v/>
      </c>
      <c r="O305" s="7" t="str">
        <f t="shared" si="61"/>
        <v/>
      </c>
      <c r="R305" s="7" t="str">
        <f t="shared" si="38"/>
        <v/>
      </c>
      <c r="AH305" s="9" t="str">
        <f t="shared" si="62"/>
        <v/>
      </c>
      <c r="AI305" s="9" t="str">
        <f t="shared" si="39"/>
        <v/>
      </c>
    </row>
    <row r="306" spans="1:36" ht="20.100000000000001" customHeight="1">
      <c r="A306" s="8" t="str">
        <f t="shared" si="40"/>
        <v/>
      </c>
      <c r="M306" s="7" t="str">
        <f>IF(A306="","",IF(S306="",IF(A306="","",VLOOKUP(K306,calendar_price_2013,MATCH(SUMIF(A$2:A11047,A306,L$2:L11047),Sheet2!$C$1:$P$1,0)+1,0)),S306)*L306)</f>
        <v/>
      </c>
      <c r="N306" s="7" t="str">
        <f t="shared" si="37"/>
        <v/>
      </c>
      <c r="O306" s="7" t="str">
        <f t="shared" si="61"/>
        <v/>
      </c>
      <c r="R306" s="7" t="str">
        <f t="shared" si="38"/>
        <v/>
      </c>
      <c r="AH306" s="9" t="str">
        <f t="shared" si="62"/>
        <v/>
      </c>
      <c r="AI306" s="9" t="str">
        <f t="shared" si="39"/>
        <v/>
      </c>
      <c r="AJ306" s="9">
        <v>1</v>
      </c>
    </row>
    <row r="307" spans="1:36" ht="20.100000000000001" customHeight="1">
      <c r="A307" s="8" t="str">
        <f t="shared" si="40"/>
        <v/>
      </c>
      <c r="M307" s="7" t="str">
        <f>IF(A307="","",IF(S307="",IF(A307="","",VLOOKUP(K307,calendar_price_2013,MATCH(SUMIF(A$2:A11048,A307,L$2:L11048),Sheet2!$C$1:$P$1,0)+1,0)),S307)*L307)</f>
        <v/>
      </c>
      <c r="N307" s="7" t="str">
        <f t="shared" si="37"/>
        <v/>
      </c>
      <c r="O307" s="7" t="str">
        <f t="shared" si="61"/>
        <v/>
      </c>
      <c r="R307" s="7" t="str">
        <f t="shared" si="38"/>
        <v/>
      </c>
      <c r="AH307" s="9" t="str">
        <f t="shared" si="62"/>
        <v/>
      </c>
      <c r="AI307" s="9" t="str">
        <f t="shared" si="39"/>
        <v/>
      </c>
    </row>
    <row r="308" spans="1:36" ht="20.100000000000001" customHeight="1">
      <c r="A308" s="8" t="str">
        <f t="shared" si="40"/>
        <v/>
      </c>
      <c r="M308" s="7" t="str">
        <f>IF(A308="","",IF(S308="",IF(A308="","",VLOOKUP(K308,calendar_price_2013,MATCH(SUMIF(A$2:A11049,A308,L$2:L11049),Sheet2!$C$1:$P$1,0)+1,0)),S308)*L308)</f>
        <v/>
      </c>
      <c r="N308" s="7" t="str">
        <f t="shared" si="37"/>
        <v/>
      </c>
      <c r="O308" s="7" t="str">
        <f t="shared" si="61"/>
        <v/>
      </c>
      <c r="R308" s="7" t="str">
        <f t="shared" si="38"/>
        <v/>
      </c>
      <c r="AH308" s="9" t="str">
        <f t="shared" si="62"/>
        <v/>
      </c>
      <c r="AI308" s="9" t="str">
        <f t="shared" si="39"/>
        <v/>
      </c>
    </row>
    <row r="309" spans="1:36" ht="20.100000000000001" customHeight="1">
      <c r="A309" s="8" t="str">
        <f t="shared" si="40"/>
        <v/>
      </c>
      <c r="M309" s="7" t="str">
        <f>IF(A309="","",IF(S309="",IF(A309="","",VLOOKUP(K309,calendar_price_2013,MATCH(SUMIF(A$2:A11050,A309,L$2:L11050),Sheet2!$C$1:$P$1,0)+1,0)),S309)*L309)</f>
        <v/>
      </c>
      <c r="N309" s="7" t="str">
        <f t="shared" si="37"/>
        <v/>
      </c>
      <c r="O309" s="7" t="str">
        <f t="shared" si="61"/>
        <v/>
      </c>
      <c r="R309" s="7" t="str">
        <f t="shared" si="38"/>
        <v/>
      </c>
      <c r="AH309" s="9" t="str">
        <f t="shared" si="62"/>
        <v/>
      </c>
      <c r="AI309" s="9" t="str">
        <f t="shared" si="39"/>
        <v/>
      </c>
    </row>
    <row r="310" spans="1:36" ht="20.100000000000001" customHeight="1">
      <c r="A310" s="8" t="str">
        <f t="shared" si="40"/>
        <v/>
      </c>
      <c r="M310" s="7" t="str">
        <f>IF(A310="","",IF(S310="",IF(A310="","",VLOOKUP(K310,calendar_price_2013,MATCH(SUMIF(A$2:A11051,A310,L$2:L11051),Sheet2!$C$1:$P$1,0)+1,0)),S310)*L310)</f>
        <v/>
      </c>
      <c r="N310" s="7" t="str">
        <f t="shared" si="37"/>
        <v/>
      </c>
      <c r="O310" s="7" t="str">
        <f t="shared" si="61"/>
        <v/>
      </c>
      <c r="R310" s="7" t="str">
        <f t="shared" si="38"/>
        <v/>
      </c>
      <c r="AH310" s="9" t="str">
        <f t="shared" si="62"/>
        <v/>
      </c>
      <c r="AI310" s="9" t="str">
        <f t="shared" si="39"/>
        <v/>
      </c>
      <c r="AJ310" s="9">
        <v>1</v>
      </c>
    </row>
    <row r="311" spans="1:36" ht="20.100000000000001" customHeight="1">
      <c r="A311" s="8" t="str">
        <f t="shared" si="40"/>
        <v/>
      </c>
      <c r="M311" s="7" t="str">
        <f>IF(A311="","",IF(S311="",IF(A311="","",VLOOKUP(K311,calendar_price_2013,MATCH(SUMIF(A$2:A11052,A311,L$2:L11052),Sheet2!$C$1:$P$1,0)+1,0)),S311)*L311)</f>
        <v/>
      </c>
      <c r="N311" s="7" t="str">
        <f t="shared" si="37"/>
        <v/>
      </c>
      <c r="O311" s="7" t="str">
        <f t="shared" si="61"/>
        <v/>
      </c>
      <c r="R311" s="7" t="str">
        <f t="shared" si="38"/>
        <v/>
      </c>
      <c r="AH311" s="9" t="str">
        <f t="shared" si="62"/>
        <v/>
      </c>
      <c r="AI311" s="9" t="str">
        <f t="shared" si="39"/>
        <v/>
      </c>
      <c r="AJ311" s="9">
        <v>1</v>
      </c>
    </row>
    <row r="312" spans="1:36" ht="20.100000000000001" customHeight="1">
      <c r="A312" s="8" t="str">
        <f t="shared" si="40"/>
        <v/>
      </c>
      <c r="M312" s="7" t="str">
        <f>IF(A312="","",IF(S312="",IF(A312="","",VLOOKUP(K312,calendar_price_2013,MATCH(SUMIF(A$2:A11053,A312,L$2:L11053),Sheet2!$C$1:$P$1,0)+1,0)),S312)*L312)</f>
        <v/>
      </c>
      <c r="N312" s="7" t="str">
        <f t="shared" si="37"/>
        <v/>
      </c>
      <c r="O312" s="7" t="str">
        <f t="shared" si="61"/>
        <v/>
      </c>
      <c r="R312" s="7" t="str">
        <f t="shared" si="38"/>
        <v/>
      </c>
      <c r="AH312" s="9" t="str">
        <f t="shared" si="62"/>
        <v/>
      </c>
      <c r="AI312" s="9" t="str">
        <f t="shared" si="39"/>
        <v/>
      </c>
    </row>
    <row r="313" spans="1:36" ht="20.100000000000001" customHeight="1">
      <c r="A313" s="8" t="str">
        <f t="shared" si="40"/>
        <v/>
      </c>
      <c r="M313" s="7" t="str">
        <f>IF(A313="","",IF(S313="",IF(A313="","",VLOOKUP(K313,calendar_price_2013,MATCH(SUMIF(A$2:A11054,A313,L$2:L11054),Sheet2!$C$1:$P$1,0)+1,0)),S313)*L313)</f>
        <v/>
      </c>
      <c r="N313" s="7" t="str">
        <f t="shared" si="37"/>
        <v/>
      </c>
      <c r="O313" s="7" t="str">
        <f t="shared" si="61"/>
        <v/>
      </c>
      <c r="R313" s="7" t="str">
        <f t="shared" si="38"/>
        <v/>
      </c>
      <c r="AH313" s="9" t="str">
        <f t="shared" si="62"/>
        <v/>
      </c>
      <c r="AI313" s="9" t="str">
        <f t="shared" si="39"/>
        <v/>
      </c>
    </row>
    <row r="314" spans="1:36" ht="20.100000000000001" customHeight="1">
      <c r="A314" s="8" t="str">
        <f t="shared" si="40"/>
        <v/>
      </c>
      <c r="M314" s="7" t="str">
        <f>IF(A314="","",IF(S314="",IF(A314="","",VLOOKUP(K314,calendar_price_2013,MATCH(SUMIF(A$2:A11055,A314,L$2:L11055),Sheet2!$C$1:$P$1,0)+1,0)),S314)*L314)</f>
        <v/>
      </c>
      <c r="N314" s="7" t="str">
        <f t="shared" si="37"/>
        <v/>
      </c>
      <c r="O314" s="7" t="str">
        <f t="shared" si="61"/>
        <v/>
      </c>
      <c r="R314" s="7" t="str">
        <f t="shared" si="38"/>
        <v/>
      </c>
      <c r="AH314" s="9" t="str">
        <f t="shared" si="62"/>
        <v/>
      </c>
      <c r="AI314" s="9" t="str">
        <f t="shared" si="39"/>
        <v/>
      </c>
    </row>
    <row r="315" spans="1:36" ht="20.100000000000001" customHeight="1">
      <c r="A315" s="8" t="str">
        <f t="shared" si="40"/>
        <v/>
      </c>
      <c r="M315" s="7" t="str">
        <f>IF(A315="","",IF(S315="",IF(A315="","",VLOOKUP(K315,calendar_price_2013,MATCH(SUMIF(A$2:A11056,A315,L$2:L11056),Sheet2!$C$1:$P$1,0)+1,0)),S315)*L315)</f>
        <v/>
      </c>
      <c r="N315" s="7" t="str">
        <f t="shared" si="37"/>
        <v/>
      </c>
      <c r="O315" s="7" t="str">
        <f t="shared" si="61"/>
        <v/>
      </c>
      <c r="R315" s="7" t="str">
        <f t="shared" si="38"/>
        <v/>
      </c>
      <c r="AH315" s="9" t="str">
        <f t="shared" si="62"/>
        <v/>
      </c>
      <c r="AI315" s="9" t="str">
        <f t="shared" si="39"/>
        <v/>
      </c>
      <c r="AJ315" s="9">
        <v>1</v>
      </c>
    </row>
    <row r="316" spans="1:36" ht="20.100000000000001" customHeight="1">
      <c r="A316" s="8" t="str">
        <f t="shared" si="40"/>
        <v/>
      </c>
      <c r="M316" s="7" t="str">
        <f>IF(A316="","",IF(S316="",IF(A316="","",VLOOKUP(K316,calendar_price_2013,MATCH(SUMIF(A$2:A11057,A316,L$2:L11057),Sheet2!$C$1:$P$1,0)+1,0)),S316)*L316)</f>
        <v/>
      </c>
      <c r="N316" s="7" t="str">
        <f t="shared" si="37"/>
        <v/>
      </c>
      <c r="O316" s="7" t="str">
        <f t="shared" si="61"/>
        <v/>
      </c>
      <c r="R316" s="7" t="str">
        <f t="shared" si="38"/>
        <v/>
      </c>
      <c r="AH316" s="9" t="str">
        <f t="shared" si="62"/>
        <v/>
      </c>
      <c r="AI316" s="9" t="str">
        <f t="shared" si="39"/>
        <v/>
      </c>
    </row>
    <row r="317" spans="1:36" ht="20.100000000000001" customHeight="1">
      <c r="A317" s="8" t="str">
        <f t="shared" si="40"/>
        <v/>
      </c>
      <c r="M317" s="7" t="str">
        <f>IF(A317="","",IF(S317="",IF(A317="","",VLOOKUP(K317,calendar_price_2013,MATCH(SUMIF(A$2:A11058,A317,L$2:L11058),Sheet2!$C$1:$P$1,0)+1,0)),S317)*L317)</f>
        <v/>
      </c>
      <c r="N317" s="7" t="str">
        <f t="shared" si="37"/>
        <v/>
      </c>
      <c r="O317" s="7" t="str">
        <f t="shared" si="61"/>
        <v/>
      </c>
      <c r="R317" s="7" t="str">
        <f t="shared" si="38"/>
        <v/>
      </c>
      <c r="AH317" s="9" t="str">
        <f t="shared" si="62"/>
        <v/>
      </c>
      <c r="AI317" s="9" t="str">
        <f t="shared" si="39"/>
        <v/>
      </c>
    </row>
    <row r="318" spans="1:36" ht="20.100000000000001" customHeight="1">
      <c r="A318" s="8" t="str">
        <f t="shared" si="40"/>
        <v/>
      </c>
      <c r="M318" s="7" t="str">
        <f>IF(A318="","",IF(S318="",IF(A318="","",VLOOKUP(K318,calendar_price_2013,MATCH(SUMIF(A$2:A11059,A318,L$2:L11059),Sheet2!$C$1:$P$1,0)+1,0)),S318)*L318)</f>
        <v/>
      </c>
      <c r="N318" s="7" t="str">
        <f t="shared" si="37"/>
        <v/>
      </c>
      <c r="O318" s="7" t="str">
        <f t="shared" si="61"/>
        <v/>
      </c>
      <c r="R318" s="7" t="str">
        <f t="shared" si="38"/>
        <v/>
      </c>
      <c r="AH318" s="9" t="str">
        <f t="shared" si="62"/>
        <v/>
      </c>
      <c r="AI318" s="9" t="str">
        <f t="shared" si="39"/>
        <v/>
      </c>
    </row>
    <row r="319" spans="1:36" ht="20.100000000000001" customHeight="1">
      <c r="A319" s="8" t="str">
        <f t="shared" si="40"/>
        <v/>
      </c>
      <c r="M319" s="7" t="str">
        <f>IF(A319="","",IF(S319="",IF(A319="","",VLOOKUP(K319,calendar_price_2013,MATCH(SUMIF(A$2:A11060,A319,L$2:L11060),Sheet2!$C$1:$P$1,0)+1,0)),S319)*L319)</f>
        <v/>
      </c>
      <c r="N319" s="7" t="str">
        <f t="shared" si="37"/>
        <v/>
      </c>
      <c r="O319" s="7" t="str">
        <f t="shared" si="61"/>
        <v/>
      </c>
      <c r="R319" s="7" t="str">
        <f t="shared" si="38"/>
        <v/>
      </c>
      <c r="AH319" s="9" t="str">
        <f t="shared" si="62"/>
        <v/>
      </c>
      <c r="AI319" s="9" t="str">
        <f t="shared" si="39"/>
        <v/>
      </c>
      <c r="AJ319" s="9">
        <v>1</v>
      </c>
    </row>
    <row r="320" spans="1:36" ht="20.100000000000001" customHeight="1">
      <c r="A320" s="8" t="str">
        <f t="shared" si="40"/>
        <v/>
      </c>
      <c r="M320" s="7" t="str">
        <f>IF(A320="","",IF(S320="",IF(A320="","",VLOOKUP(K320,calendar_price_2013,MATCH(SUMIF(A$2:A11061,A320,L$2:L11061),Sheet2!$C$1:$P$1,0)+1,0)),S320)*L320)</f>
        <v/>
      </c>
      <c r="N320" s="7" t="str">
        <f t="shared" si="37"/>
        <v/>
      </c>
      <c r="O320" s="7" t="str">
        <f t="shared" si="61"/>
        <v/>
      </c>
      <c r="R320" s="7" t="str">
        <f t="shared" si="38"/>
        <v/>
      </c>
      <c r="AH320" s="9" t="str">
        <f t="shared" si="62"/>
        <v/>
      </c>
      <c r="AI320" s="9" t="str">
        <f t="shared" si="39"/>
        <v/>
      </c>
    </row>
    <row r="321" spans="1:37" ht="20.100000000000001" customHeight="1">
      <c r="A321" s="8" t="str">
        <f t="shared" si="40"/>
        <v/>
      </c>
      <c r="M321" s="7" t="str">
        <f>IF(A321="","",IF(S321="",IF(A321="","",VLOOKUP(K321,calendar_price_2013,MATCH(SUMIF(A$2:A11062,A321,L$2:L11062),Sheet2!$C$1:$P$1,0)+1,0)),S321)*L321)</f>
        <v/>
      </c>
      <c r="N321" s="7" t="str">
        <f t="shared" si="37"/>
        <v/>
      </c>
      <c r="O321" s="7" t="str">
        <f t="shared" si="61"/>
        <v/>
      </c>
      <c r="R321" s="7" t="str">
        <f t="shared" si="38"/>
        <v/>
      </c>
      <c r="T321" s="9">
        <v>1</v>
      </c>
      <c r="AH321" s="9" t="str">
        <f t="shared" si="62"/>
        <v/>
      </c>
      <c r="AI321" s="9" t="str">
        <f t="shared" si="39"/>
        <v/>
      </c>
    </row>
    <row r="322" spans="1:37" ht="20.100000000000001" customHeight="1">
      <c r="A322" s="8" t="str">
        <f t="shared" si="40"/>
        <v/>
      </c>
      <c r="M322" s="7" t="str">
        <f>IF(A322="","",IF(S322="",IF(A322="","",VLOOKUP(K322,calendar_price_2013,MATCH(SUMIF(A$2:A11063,A322,L$2:L11063),Sheet2!$C$1:$P$1,0)+1,0)),S322)*L322)</f>
        <v/>
      </c>
      <c r="N322" s="7" t="str">
        <f t="shared" si="37"/>
        <v/>
      </c>
      <c r="O322" s="7" t="str">
        <f t="shared" si="61"/>
        <v/>
      </c>
      <c r="R322" s="7" t="str">
        <f t="shared" si="38"/>
        <v/>
      </c>
      <c r="T322" s="9">
        <v>1</v>
      </c>
      <c r="AH322" s="9" t="str">
        <f t="shared" si="62"/>
        <v/>
      </c>
      <c r="AI322" s="9" t="str">
        <f t="shared" si="39"/>
        <v/>
      </c>
    </row>
    <row r="323" spans="1:37" ht="20.100000000000001" customHeight="1">
      <c r="A323" s="8" t="str">
        <f t="shared" si="40"/>
        <v/>
      </c>
      <c r="M323" s="7" t="str">
        <f>IF(A323="","",IF(S323="",IF(A323="","",VLOOKUP(K323,calendar_price_2013,MATCH(SUMIF(A$2:A11064,A323,L$2:L11064),Sheet2!$C$1:$P$1,0)+1,0)),S323)*L323)</f>
        <v/>
      </c>
      <c r="N323" s="7" t="str">
        <f t="shared" si="37"/>
        <v/>
      </c>
      <c r="O323" s="7" t="str">
        <f t="shared" si="61"/>
        <v/>
      </c>
      <c r="R323" s="7" t="str">
        <f t="shared" si="38"/>
        <v/>
      </c>
      <c r="AH323" s="9" t="str">
        <f t="shared" si="62"/>
        <v/>
      </c>
      <c r="AI323" s="9" t="str">
        <f t="shared" si="39"/>
        <v/>
      </c>
      <c r="AJ323" s="9">
        <v>0</v>
      </c>
      <c r="AK323" s="9">
        <v>1</v>
      </c>
    </row>
    <row r="324" spans="1:37" ht="20.100000000000001" customHeight="1">
      <c r="A324" s="8" t="str">
        <f t="shared" si="40"/>
        <v/>
      </c>
      <c r="M324" s="7" t="str">
        <f>IF(A324="","",IF(S324="",IF(A324="","",VLOOKUP(K324,calendar_price_2013,MATCH(SUMIF(A$2:A11065,A324,L$2:L11065),Sheet2!$C$1:$P$1,0)+1,0)),S324)*L324)</f>
        <v/>
      </c>
      <c r="N324" s="7" t="str">
        <f t="shared" si="37"/>
        <v/>
      </c>
      <c r="O324" s="7" t="str">
        <f t="shared" si="61"/>
        <v/>
      </c>
      <c r="R324" s="7" t="str">
        <f t="shared" si="38"/>
        <v/>
      </c>
      <c r="AH324" s="9" t="str">
        <f t="shared" si="62"/>
        <v/>
      </c>
      <c r="AI324" s="9" t="str">
        <f t="shared" si="39"/>
        <v/>
      </c>
    </row>
    <row r="325" spans="1:37" ht="20.100000000000001" customHeight="1">
      <c r="A325" s="8" t="str">
        <f t="shared" si="40"/>
        <v/>
      </c>
      <c r="M325" s="7" t="str">
        <f>IF(A325="","",IF(S325="",IF(A325="","",VLOOKUP(K325,calendar_price_2013,MATCH(SUMIF(A$2:A11066,A325,L$2:L11066),Sheet2!$C$1:$P$1,0)+1,0)),S325)*L325)</f>
        <v/>
      </c>
      <c r="N325" s="7" t="str">
        <f t="shared" si="37"/>
        <v/>
      </c>
      <c r="O325" s="7" t="str">
        <f t="shared" si="61"/>
        <v/>
      </c>
      <c r="R325" s="7" t="str">
        <f t="shared" si="38"/>
        <v/>
      </c>
      <c r="T325" s="9">
        <v>1</v>
      </c>
      <c r="AH325" s="9" t="str">
        <f t="shared" si="62"/>
        <v/>
      </c>
      <c r="AI325" s="9" t="str">
        <f t="shared" si="39"/>
        <v/>
      </c>
    </row>
    <row r="326" spans="1:37" ht="20.100000000000001" customHeight="1">
      <c r="A326" s="8" t="str">
        <f t="shared" si="40"/>
        <v/>
      </c>
      <c r="M326" s="7" t="str">
        <f>IF(A326="","",IF(S326="",IF(A326="","",VLOOKUP(K326,calendar_price_2013,MATCH(SUMIF(A$2:A11067,A326,L$2:L11067),Sheet2!$C$1:$P$1,0)+1,0)),S326)*L326)</f>
        <v/>
      </c>
      <c r="N326" s="7" t="str">
        <f t="shared" si="37"/>
        <v/>
      </c>
      <c r="O326" s="7" t="str">
        <f t="shared" si="61"/>
        <v/>
      </c>
      <c r="R326" s="7" t="str">
        <f t="shared" si="38"/>
        <v/>
      </c>
      <c r="T326" s="9">
        <v>1</v>
      </c>
      <c r="AH326" s="9" t="str">
        <f t="shared" si="62"/>
        <v/>
      </c>
      <c r="AI326" s="9" t="str">
        <f t="shared" si="39"/>
        <v/>
      </c>
    </row>
    <row r="327" spans="1:37" ht="20.100000000000001" customHeight="1">
      <c r="A327" s="8" t="str">
        <f t="shared" si="40"/>
        <v/>
      </c>
      <c r="M327" s="7" t="str">
        <f>IF(A327="","",IF(S327="",IF(A327="","",VLOOKUP(K327,calendar_price_2013,MATCH(SUMIF(A$2:A11068,A327,L$2:L11068),Sheet2!$C$1:$P$1,0)+1,0)),S327)*L327)</f>
        <v/>
      </c>
      <c r="N327" s="7" t="str">
        <f t="shared" si="37"/>
        <v/>
      </c>
      <c r="O327" s="7" t="str">
        <f t="shared" si="61"/>
        <v/>
      </c>
      <c r="R327" s="7" t="str">
        <f t="shared" si="38"/>
        <v/>
      </c>
      <c r="AH327" s="9" t="str">
        <f t="shared" si="62"/>
        <v/>
      </c>
      <c r="AI327" s="9" t="str">
        <f t="shared" si="39"/>
        <v/>
      </c>
      <c r="AJ327" s="9">
        <v>1</v>
      </c>
    </row>
    <row r="328" spans="1:37" ht="20.100000000000001" customHeight="1">
      <c r="A328" s="8" t="str">
        <f t="shared" si="40"/>
        <v/>
      </c>
      <c r="M328" s="7" t="str">
        <f>IF(A328="","",IF(S328="",IF(A328="","",VLOOKUP(K328,calendar_price_2013,MATCH(SUMIF(A$2:A11069,A328,L$2:L11069),Sheet2!$C$1:$P$1,0)+1,0)),S328)*L328)</f>
        <v/>
      </c>
      <c r="N328" s="7" t="str">
        <f t="shared" si="37"/>
        <v/>
      </c>
      <c r="O328" s="7" t="str">
        <f t="shared" si="61"/>
        <v/>
      </c>
      <c r="R328" s="7" t="str">
        <f t="shared" si="38"/>
        <v/>
      </c>
      <c r="AH328" s="9" t="str">
        <f t="shared" si="62"/>
        <v/>
      </c>
      <c r="AI328" s="9" t="str">
        <f t="shared" si="39"/>
        <v/>
      </c>
    </row>
    <row r="329" spans="1:37" ht="20.100000000000001" customHeight="1">
      <c r="A329" s="8" t="str">
        <f t="shared" si="40"/>
        <v/>
      </c>
      <c r="M329" s="7" t="str">
        <f>IF(A329="","",IF(S329="",IF(A329="","",VLOOKUP(K329,calendar_price_2013,MATCH(SUMIF(A$2:A11070,A329,L$2:L11070),Sheet2!$C$1:$P$1,0)+1,0)),S329)*L329)</f>
        <v/>
      </c>
      <c r="N329" s="7" t="str">
        <f t="shared" ref="N329:N395" si="63">IF(A329="","",IF(T329=1,0,M329*0.2))</f>
        <v/>
      </c>
      <c r="O329" s="7" t="str">
        <f t="shared" si="61"/>
        <v/>
      </c>
      <c r="R329" s="7" t="str">
        <f t="shared" si="38"/>
        <v/>
      </c>
      <c r="T329" s="9">
        <v>1</v>
      </c>
      <c r="AH329" s="9" t="str">
        <f t="shared" si="62"/>
        <v/>
      </c>
      <c r="AI329" s="9" t="str">
        <f t="shared" si="39"/>
        <v/>
      </c>
    </row>
    <row r="330" spans="1:37" ht="20.100000000000001" customHeight="1">
      <c r="A330" s="8" t="str">
        <f t="shared" si="40"/>
        <v/>
      </c>
      <c r="M330" s="7" t="str">
        <f>IF(A330="","",IF(S330="",IF(A330="","",VLOOKUP(K330,calendar_price_2013,MATCH(SUMIF(A$2:A11071,A330,L$2:L11071),Sheet2!$C$1:$P$1,0)+1,0)),S330)*L330)</f>
        <v/>
      </c>
      <c r="N330" s="7" t="str">
        <f t="shared" si="63"/>
        <v/>
      </c>
      <c r="O330" s="7" t="str">
        <f t="shared" si="61"/>
        <v/>
      </c>
      <c r="R330" s="7" t="str">
        <f t="shared" ref="R330:R396" si="64">IF(ISBLANK(Q330),"",Q330-O330)</f>
        <v/>
      </c>
      <c r="AH330" s="9" t="str">
        <f t="shared" si="62"/>
        <v/>
      </c>
      <c r="AI330" s="9" t="str">
        <f t="shared" ref="AI330:AI396" si="65">IF(AH330="","",AH330/100)</f>
        <v/>
      </c>
      <c r="AJ330" s="9">
        <v>1</v>
      </c>
    </row>
    <row r="331" spans="1:37" ht="20.100000000000001" customHeight="1">
      <c r="A331" s="8" t="str">
        <f t="shared" ref="A331:A397" si="66">IF(K331="","",IF(B331="",A330,A330+1))</f>
        <v/>
      </c>
      <c r="M331" s="7" t="str">
        <f>IF(A331="","",IF(S331="",IF(A331="","",VLOOKUP(K331,calendar_price_2013,MATCH(SUMIF(A$2:A11072,A331,L$2:L11072),Sheet2!$C$1:$P$1,0)+1,0)),S331)*L331)</f>
        <v/>
      </c>
      <c r="N331" s="7" t="str">
        <f t="shared" si="63"/>
        <v/>
      </c>
      <c r="O331" s="7" t="str">
        <f t="shared" si="61"/>
        <v/>
      </c>
      <c r="R331" s="7" t="str">
        <f t="shared" si="64"/>
        <v/>
      </c>
      <c r="AH331" s="9" t="str">
        <f t="shared" si="62"/>
        <v/>
      </c>
      <c r="AI331" s="9" t="str">
        <f t="shared" si="65"/>
        <v/>
      </c>
    </row>
    <row r="332" spans="1:37" ht="20.100000000000001" customHeight="1">
      <c r="A332" s="8" t="str">
        <f t="shared" si="66"/>
        <v/>
      </c>
      <c r="M332" s="7" t="str">
        <f>IF(A332="","",IF(S332="",IF(A332="","",VLOOKUP(K332,calendar_price_2013,MATCH(SUMIF(A$2:A11073,A332,L$2:L11073),Sheet2!$C$1:$P$1,0)+1,0)),S332)*L332)</f>
        <v/>
      </c>
      <c r="N332" s="7" t="str">
        <f t="shared" si="63"/>
        <v/>
      </c>
      <c r="O332" s="7" t="str">
        <f t="shared" si="61"/>
        <v/>
      </c>
      <c r="R332" s="7" t="str">
        <f t="shared" si="64"/>
        <v/>
      </c>
      <c r="T332" s="9">
        <v>1</v>
      </c>
      <c r="AH332" s="9" t="str">
        <f t="shared" si="62"/>
        <v/>
      </c>
      <c r="AI332" s="9" t="str">
        <f t="shared" si="65"/>
        <v/>
      </c>
    </row>
    <row r="333" spans="1:37" ht="20.100000000000001" customHeight="1">
      <c r="A333" s="8" t="str">
        <f t="shared" si="66"/>
        <v/>
      </c>
      <c r="M333" s="7" t="str">
        <f>IF(A333="","",IF(S333="",IF(A333="","",VLOOKUP(K333,calendar_price_2013,MATCH(SUMIF(A$2:A11074,A333,L$2:L11074),Sheet2!$C$1:$P$1,0)+1,0)),S333)*L333)</f>
        <v/>
      </c>
      <c r="N333" s="7" t="str">
        <f t="shared" si="63"/>
        <v/>
      </c>
      <c r="O333" s="7" t="str">
        <f t="shared" si="61"/>
        <v/>
      </c>
      <c r="R333" s="7" t="str">
        <f t="shared" si="64"/>
        <v/>
      </c>
      <c r="T333" s="9">
        <v>1</v>
      </c>
      <c r="AH333" s="9" t="str">
        <f t="shared" si="62"/>
        <v/>
      </c>
      <c r="AI333" s="9" t="str">
        <f t="shared" si="65"/>
        <v/>
      </c>
    </row>
    <row r="334" spans="1:37" ht="20.100000000000001" customHeight="1">
      <c r="A334" s="8" t="str">
        <f t="shared" si="66"/>
        <v/>
      </c>
      <c r="M334" s="7" t="str">
        <f>IF(A334="","",IF(S334="",IF(A334="","",VLOOKUP(K334,calendar_price_2013,MATCH(SUMIF(A$2:A11075,A334,L$2:L11075),Sheet2!$C$1:$P$1,0)+1,0)),S334)*L334)</f>
        <v/>
      </c>
      <c r="N334" s="7" t="str">
        <f t="shared" si="63"/>
        <v/>
      </c>
      <c r="O334" s="7" t="str">
        <f t="shared" si="61"/>
        <v/>
      </c>
      <c r="R334" s="7" t="str">
        <f t="shared" si="64"/>
        <v/>
      </c>
      <c r="T334" s="9">
        <v>1</v>
      </c>
      <c r="AH334" s="9" t="str">
        <f t="shared" si="62"/>
        <v/>
      </c>
      <c r="AI334" s="9" t="str">
        <f t="shared" si="65"/>
        <v/>
      </c>
    </row>
    <row r="335" spans="1:37" ht="20.100000000000001" customHeight="1">
      <c r="A335" s="8" t="str">
        <f t="shared" si="66"/>
        <v/>
      </c>
      <c r="M335" s="7" t="str">
        <f>IF(A335="","",IF(S335="",IF(A335="","",VLOOKUP(K335,calendar_price_2013,MATCH(SUMIF(A$2:A11076,A335,L$2:L11076),Sheet2!$C$1:$P$1,0)+1,0)),S335)*L335)</f>
        <v/>
      </c>
      <c r="N335" s="7" t="str">
        <f t="shared" si="63"/>
        <v/>
      </c>
      <c r="O335" s="7" t="str">
        <f t="shared" si="61"/>
        <v/>
      </c>
      <c r="R335" s="7" t="str">
        <f t="shared" si="64"/>
        <v/>
      </c>
      <c r="AH335" s="9" t="str">
        <f t="shared" si="62"/>
        <v/>
      </c>
      <c r="AI335" s="9" t="str">
        <f t="shared" si="65"/>
        <v/>
      </c>
      <c r="AJ335" s="9">
        <v>1</v>
      </c>
    </row>
    <row r="336" spans="1:37" ht="20.100000000000001" customHeight="1">
      <c r="A336" s="8" t="str">
        <f t="shared" si="66"/>
        <v/>
      </c>
      <c r="M336" s="7" t="str">
        <f>IF(A336="","",IF(S336="",IF(A336="","",VLOOKUP(K336,calendar_price_2013,MATCH(SUMIF(A$2:A11077,A336,L$2:L11077),Sheet2!$C$1:$P$1,0)+1,0)),S336)*L336)</f>
        <v/>
      </c>
      <c r="N336" s="7" t="str">
        <f t="shared" si="63"/>
        <v/>
      </c>
      <c r="O336" s="7" t="str">
        <f t="shared" si="61"/>
        <v/>
      </c>
      <c r="R336" s="7" t="str">
        <f t="shared" si="64"/>
        <v/>
      </c>
      <c r="AH336" s="9" t="str">
        <f t="shared" si="62"/>
        <v/>
      </c>
      <c r="AI336" s="9" t="str">
        <f t="shared" si="65"/>
        <v/>
      </c>
    </row>
    <row r="337" spans="1:37" ht="20.100000000000001" customHeight="1">
      <c r="A337" s="8" t="str">
        <f t="shared" si="66"/>
        <v/>
      </c>
      <c r="M337" s="7" t="str">
        <f>IF(A337="","",IF(S337="",IF(A337="","",VLOOKUP(K337,calendar_price_2013,MATCH(SUMIF(A$2:A11078,A337,L$2:L11078),Sheet2!$C$1:$P$1,0)+1,0)),S337)*L337)</f>
        <v/>
      </c>
      <c r="N337" s="7" t="str">
        <f t="shared" si="63"/>
        <v/>
      </c>
      <c r="O337" s="7" t="str">
        <f t="shared" si="61"/>
        <v/>
      </c>
      <c r="R337" s="7" t="str">
        <f t="shared" si="64"/>
        <v/>
      </c>
      <c r="T337" s="9">
        <v>1</v>
      </c>
      <c r="AH337" s="9" t="str">
        <f t="shared" si="62"/>
        <v/>
      </c>
      <c r="AI337" s="9" t="str">
        <f t="shared" si="65"/>
        <v/>
      </c>
    </row>
    <row r="338" spans="1:37" ht="20.100000000000001" customHeight="1">
      <c r="A338" s="8" t="str">
        <f t="shared" si="66"/>
        <v/>
      </c>
      <c r="M338" s="7" t="str">
        <f>IF(A338="","",IF(S338="",IF(A338="","",VLOOKUP(K338,calendar_price_2013,MATCH(SUMIF(A$2:A11079,A338,L$2:L11079),Sheet2!$C$1:$P$1,0)+1,0)),S338)*L338)</f>
        <v/>
      </c>
      <c r="N338" s="7" t="str">
        <f t="shared" si="63"/>
        <v/>
      </c>
      <c r="O338" s="7" t="str">
        <f t="shared" si="61"/>
        <v/>
      </c>
      <c r="R338" s="7" t="str">
        <f t="shared" si="64"/>
        <v/>
      </c>
      <c r="AH338" s="9" t="str">
        <f t="shared" si="62"/>
        <v/>
      </c>
      <c r="AI338" s="9" t="str">
        <f t="shared" si="65"/>
        <v/>
      </c>
      <c r="AJ338" s="9">
        <v>1</v>
      </c>
    </row>
    <row r="339" spans="1:37" ht="20.100000000000001" customHeight="1">
      <c r="A339" s="8" t="str">
        <f t="shared" si="66"/>
        <v/>
      </c>
      <c r="M339" s="7" t="str">
        <f>IF(A339="","",IF(S339="",IF(A339="","",VLOOKUP(K339,calendar_price_2013,MATCH(SUMIF(A$2:A11080,A339,L$2:L11080),Sheet2!$C$1:$P$1,0)+1,0)),S339)*L339)</f>
        <v/>
      </c>
      <c r="N339" s="7" t="str">
        <f t="shared" si="63"/>
        <v/>
      </c>
      <c r="O339" s="7" t="str">
        <f t="shared" si="61"/>
        <v/>
      </c>
      <c r="R339" s="7" t="str">
        <f t="shared" si="64"/>
        <v/>
      </c>
      <c r="AH339" s="9" t="str">
        <f t="shared" si="62"/>
        <v/>
      </c>
      <c r="AI339" s="9" t="str">
        <f t="shared" si="65"/>
        <v/>
      </c>
      <c r="AJ339" s="9">
        <v>1</v>
      </c>
    </row>
    <row r="340" spans="1:37" ht="20.100000000000001" customHeight="1">
      <c r="A340" s="8" t="str">
        <f t="shared" si="66"/>
        <v/>
      </c>
      <c r="M340" s="7" t="str">
        <f>IF(A340="","",IF(S340="",IF(A340="","",VLOOKUP(K340,calendar_price_2013,MATCH(SUMIF(A$2:A11082,A340,L$2:L11082),Sheet2!$C$1:$P$1,0)+1,0)),S340)*L340)</f>
        <v/>
      </c>
      <c r="N340" s="7" t="str">
        <f t="shared" si="63"/>
        <v/>
      </c>
      <c r="O340" s="7" t="str">
        <f t="shared" ref="O340:O383" si="67">IF(H340="","",SUMIF(A340:A11083,A340,M340:M11083)+SUMIF(A340:A11083,A340,N340:N11083))</f>
        <v/>
      </c>
      <c r="R340" s="7" t="str">
        <f t="shared" si="64"/>
        <v/>
      </c>
      <c r="AH340" s="9" t="str">
        <f t="shared" ref="AH340:AH382" si="68">IF(H340="","",SUMIF(A340:A11083,A340,L340:L11083))</f>
        <v/>
      </c>
      <c r="AI340" s="9" t="str">
        <f t="shared" si="65"/>
        <v/>
      </c>
      <c r="AJ340" s="9">
        <v>1</v>
      </c>
    </row>
    <row r="341" spans="1:37" ht="20.100000000000001" customHeight="1">
      <c r="A341" s="8" t="str">
        <f t="shared" si="66"/>
        <v/>
      </c>
      <c r="M341" s="7" t="str">
        <f>IF(A341="","",IF(S341="",IF(A341="","",VLOOKUP(K341,calendar_price_2013,MATCH(SUMIF(A$2:A11083,A341,L$2:L11083),Sheet2!$C$1:$P$1,0)+1,0)),S341)*L341)</f>
        <v/>
      </c>
      <c r="N341" s="7" t="str">
        <f t="shared" si="63"/>
        <v/>
      </c>
      <c r="O341" s="7" t="str">
        <f t="shared" si="67"/>
        <v/>
      </c>
      <c r="R341" s="7" t="str">
        <f t="shared" si="64"/>
        <v/>
      </c>
      <c r="AH341" s="9" t="str">
        <f t="shared" si="68"/>
        <v/>
      </c>
      <c r="AI341" s="9" t="str">
        <f t="shared" si="65"/>
        <v/>
      </c>
    </row>
    <row r="342" spans="1:37" ht="20.100000000000001" customHeight="1">
      <c r="A342" s="8" t="str">
        <f t="shared" si="66"/>
        <v/>
      </c>
      <c r="M342" s="7" t="str">
        <f>IF(A342="","",IF(S342="",IF(A342="","",VLOOKUP(K342,calendar_price_2013,MATCH(SUMIF(A$2:A11084,A342,L$2:L11084),Sheet2!$C$1:$P$1,0)+1,0)),S342)*L342)</f>
        <v/>
      </c>
      <c r="N342" s="7" t="str">
        <f t="shared" si="63"/>
        <v/>
      </c>
      <c r="O342" s="7" t="str">
        <f t="shared" si="67"/>
        <v/>
      </c>
      <c r="R342" s="7" t="str">
        <f t="shared" si="64"/>
        <v/>
      </c>
      <c r="AH342" s="9" t="str">
        <f t="shared" si="68"/>
        <v/>
      </c>
      <c r="AI342" s="9" t="str">
        <f t="shared" si="65"/>
        <v/>
      </c>
      <c r="AJ342" s="9">
        <v>1</v>
      </c>
    </row>
    <row r="343" spans="1:37" ht="20.100000000000001" customHeight="1">
      <c r="A343" s="8" t="str">
        <f t="shared" si="66"/>
        <v/>
      </c>
      <c r="M343" s="7" t="str">
        <f>IF(A343="","",IF(S343="",IF(A343="","",VLOOKUP(K343,calendar_price_2013,MATCH(SUMIF(A$2:A11085,A343,L$2:L11085),Sheet2!$C$1:$P$1,0)+1,0)),S343)*L343)</f>
        <v/>
      </c>
      <c r="N343" s="7" t="str">
        <f t="shared" si="63"/>
        <v/>
      </c>
      <c r="O343" s="7" t="str">
        <f t="shared" si="67"/>
        <v/>
      </c>
      <c r="R343" s="7" t="str">
        <f t="shared" si="64"/>
        <v/>
      </c>
      <c r="AH343" s="9" t="str">
        <f t="shared" si="68"/>
        <v/>
      </c>
      <c r="AI343" s="9" t="str">
        <f t="shared" si="65"/>
        <v/>
      </c>
    </row>
    <row r="344" spans="1:37" ht="20.100000000000001" customHeight="1">
      <c r="A344" s="8" t="str">
        <f t="shared" si="66"/>
        <v/>
      </c>
      <c r="M344" s="7" t="str">
        <f>IF(A344="","",IF(S344="",IF(A344="","",VLOOKUP(K344,calendar_price_2013,MATCH(SUMIF(A$2:A11086,A344,L$2:L11086),Sheet2!$C$1:$P$1,0)+1,0)),S344)*L344)</f>
        <v/>
      </c>
      <c r="N344" s="7" t="str">
        <f t="shared" si="63"/>
        <v/>
      </c>
      <c r="O344" s="7" t="str">
        <f t="shared" si="67"/>
        <v/>
      </c>
      <c r="R344" s="7" t="str">
        <f t="shared" si="64"/>
        <v/>
      </c>
      <c r="AH344" s="9" t="str">
        <f t="shared" si="68"/>
        <v/>
      </c>
      <c r="AI344" s="9" t="str">
        <f t="shared" si="65"/>
        <v/>
      </c>
      <c r="AJ344" s="9">
        <v>1</v>
      </c>
    </row>
    <row r="345" spans="1:37" ht="20.100000000000001" customHeight="1">
      <c r="A345" s="8" t="str">
        <f t="shared" si="66"/>
        <v/>
      </c>
      <c r="M345" s="7" t="str">
        <f>IF(A345="","",IF(S345="",IF(A345="","",VLOOKUP(K345,calendar_price_2013,MATCH(SUMIF(A$2:A11087,A345,L$2:L11087),Sheet2!$C$1:$P$1,0)+1,0)),S345)*L345)</f>
        <v/>
      </c>
      <c r="N345" s="7" t="str">
        <f t="shared" si="63"/>
        <v/>
      </c>
      <c r="O345" s="7" t="str">
        <f t="shared" si="67"/>
        <v/>
      </c>
      <c r="R345" s="7" t="str">
        <f t="shared" si="64"/>
        <v/>
      </c>
      <c r="AH345" s="9" t="str">
        <f t="shared" si="68"/>
        <v/>
      </c>
      <c r="AI345" s="9" t="str">
        <f t="shared" si="65"/>
        <v/>
      </c>
    </row>
    <row r="346" spans="1:37" ht="20.100000000000001" customHeight="1">
      <c r="A346" s="8" t="str">
        <f t="shared" si="66"/>
        <v/>
      </c>
      <c r="M346" s="7" t="str">
        <f>IF(A346="","",IF(S346="",IF(A346="","",VLOOKUP(K346,calendar_price_2013,MATCH(SUMIF(A$2:A11088,A346,L$2:L11088),Sheet2!$C$1:$P$1,0)+1,0)),S346)*L346)</f>
        <v/>
      </c>
      <c r="N346" s="7" t="str">
        <f t="shared" si="63"/>
        <v/>
      </c>
      <c r="O346" s="7" t="str">
        <f t="shared" si="67"/>
        <v/>
      </c>
      <c r="R346" s="7" t="str">
        <f t="shared" si="64"/>
        <v/>
      </c>
      <c r="AH346" s="9" t="str">
        <f t="shared" si="68"/>
        <v/>
      </c>
      <c r="AI346" s="9" t="str">
        <f t="shared" si="65"/>
        <v/>
      </c>
    </row>
    <row r="347" spans="1:37" ht="20.100000000000001" customHeight="1">
      <c r="A347" s="8" t="str">
        <f t="shared" si="66"/>
        <v/>
      </c>
      <c r="M347" s="7" t="str">
        <f>IF(A347="","",IF(S347="",IF(A347="","",VLOOKUP(K347,calendar_price_2013,MATCH(SUMIF(A$2:A11089,A347,L$2:L11089),Sheet2!$C$1:$P$1,0)+1,0)),S347)*L347)</f>
        <v/>
      </c>
      <c r="N347" s="7" t="str">
        <f t="shared" si="63"/>
        <v/>
      </c>
      <c r="O347" s="7" t="str">
        <f t="shared" si="67"/>
        <v/>
      </c>
      <c r="R347" s="7" t="str">
        <f t="shared" si="64"/>
        <v/>
      </c>
      <c r="AH347" s="9" t="str">
        <f t="shared" si="68"/>
        <v/>
      </c>
      <c r="AI347" s="9" t="str">
        <f t="shared" si="65"/>
        <v/>
      </c>
    </row>
    <row r="348" spans="1:37" ht="20.100000000000001" customHeight="1">
      <c r="A348" s="8" t="str">
        <f t="shared" si="66"/>
        <v/>
      </c>
      <c r="M348" s="7" t="str">
        <f>IF(A348="","",IF(S348="",IF(A348="","",VLOOKUP(K348,calendar_price_2013,MATCH(SUMIF(A$2:A11090,A348,L$2:L11090),Sheet2!$C$1:$P$1,0)+1,0)),S348)*L348)</f>
        <v/>
      </c>
      <c r="N348" s="7" t="str">
        <f t="shared" si="63"/>
        <v/>
      </c>
      <c r="O348" s="7" t="str">
        <f t="shared" si="67"/>
        <v/>
      </c>
      <c r="R348" s="7" t="str">
        <f t="shared" si="64"/>
        <v/>
      </c>
      <c r="AH348" s="9" t="str">
        <f t="shared" si="68"/>
        <v/>
      </c>
      <c r="AI348" s="9" t="str">
        <f t="shared" si="65"/>
        <v/>
      </c>
    </row>
    <row r="349" spans="1:37" ht="20.100000000000001" customHeight="1">
      <c r="A349" s="8" t="str">
        <f t="shared" si="66"/>
        <v/>
      </c>
      <c r="M349" s="7" t="str">
        <f>IF(A349="","",IF(S349="",IF(A349="","",VLOOKUP(K349,calendar_price_2013,MATCH(SUMIF(A$2:A11091,A349,L$2:L11091),Sheet2!$C$1:$P$1,0)+1,0)),S349)*L349)</f>
        <v/>
      </c>
      <c r="N349" s="7" t="str">
        <f t="shared" si="63"/>
        <v/>
      </c>
      <c r="O349" s="7" t="str">
        <f t="shared" si="67"/>
        <v/>
      </c>
      <c r="R349" s="7" t="str">
        <f t="shared" si="64"/>
        <v/>
      </c>
      <c r="AH349" s="9" t="str">
        <f t="shared" si="68"/>
        <v/>
      </c>
      <c r="AI349" s="9" t="str">
        <f t="shared" si="65"/>
        <v/>
      </c>
      <c r="AJ349" s="9">
        <v>0</v>
      </c>
      <c r="AK349" s="9">
        <v>1</v>
      </c>
    </row>
    <row r="350" spans="1:37" ht="20.100000000000001" customHeight="1">
      <c r="A350" s="8" t="str">
        <f t="shared" si="66"/>
        <v/>
      </c>
      <c r="M350" s="7" t="str">
        <f>IF(A350="","",IF(S350="",IF(A350="","",VLOOKUP(K350,calendar_price_2013,MATCH(SUMIF(A$2:A11092,A350,L$2:L11092),Sheet2!$C$1:$P$1,0)+1,0)),S350)*L350)</f>
        <v/>
      </c>
      <c r="N350" s="7" t="str">
        <f t="shared" si="63"/>
        <v/>
      </c>
      <c r="O350" s="7" t="str">
        <f t="shared" si="67"/>
        <v/>
      </c>
      <c r="R350" s="7" t="str">
        <f t="shared" si="64"/>
        <v/>
      </c>
      <c r="AH350" s="9" t="str">
        <f t="shared" si="68"/>
        <v/>
      </c>
      <c r="AI350" s="9" t="str">
        <f t="shared" si="65"/>
        <v/>
      </c>
    </row>
    <row r="351" spans="1:37" ht="20.100000000000001" customHeight="1">
      <c r="A351" s="8" t="str">
        <f t="shared" si="66"/>
        <v/>
      </c>
      <c r="M351" s="7" t="str">
        <f>IF(A351="","",IF(S351="",IF(A351="","",VLOOKUP(K351,calendar_price_2013,MATCH(SUMIF(A$2:A11093,A351,L$2:L11093),Sheet2!$C$1:$P$1,0)+1,0)),S351)*L351)</f>
        <v/>
      </c>
      <c r="N351" s="7" t="str">
        <f t="shared" si="63"/>
        <v/>
      </c>
      <c r="O351" s="7" t="str">
        <f t="shared" si="67"/>
        <v/>
      </c>
      <c r="R351" s="7" t="str">
        <f t="shared" si="64"/>
        <v/>
      </c>
      <c r="AH351" s="9" t="str">
        <f t="shared" si="68"/>
        <v/>
      </c>
      <c r="AI351" s="9" t="str">
        <f t="shared" si="65"/>
        <v/>
      </c>
    </row>
    <row r="352" spans="1:37" ht="20.100000000000001" customHeight="1">
      <c r="A352" s="8" t="str">
        <f t="shared" si="66"/>
        <v/>
      </c>
      <c r="M352" s="7" t="str">
        <f>IF(A352="","",IF(S352="",IF(A352="","",VLOOKUP(K352,calendar_price_2013,MATCH(SUMIF(A$2:A11094,A352,L$2:L11094),Sheet2!$C$1:$P$1,0)+1,0)),S352)*L352)</f>
        <v/>
      </c>
      <c r="N352" s="7" t="str">
        <f t="shared" si="63"/>
        <v/>
      </c>
      <c r="O352" s="7" t="str">
        <f t="shared" si="67"/>
        <v/>
      </c>
      <c r="R352" s="7" t="str">
        <f t="shared" si="64"/>
        <v/>
      </c>
      <c r="AH352" s="9" t="str">
        <f t="shared" si="68"/>
        <v/>
      </c>
      <c r="AI352" s="9" t="str">
        <f t="shared" si="65"/>
        <v/>
      </c>
      <c r="AJ352" s="9">
        <v>0</v>
      </c>
      <c r="AK352" s="9">
        <v>1</v>
      </c>
    </row>
    <row r="353" spans="1:37" ht="20.100000000000001" customHeight="1">
      <c r="A353" s="8" t="str">
        <f t="shared" si="66"/>
        <v/>
      </c>
      <c r="M353" s="7" t="str">
        <f>IF(A353="","",IF(S353="",IF(A353="","",VLOOKUP(K353,calendar_price_2013,MATCH(SUMIF(A$2:A11095,A353,L$2:L11095),Sheet2!$C$1:$P$1,0)+1,0)),S353)*L353)</f>
        <v/>
      </c>
      <c r="N353" s="7" t="str">
        <f t="shared" si="63"/>
        <v/>
      </c>
      <c r="O353" s="7" t="str">
        <f t="shared" si="67"/>
        <v/>
      </c>
      <c r="R353" s="7" t="str">
        <f t="shared" si="64"/>
        <v/>
      </c>
      <c r="AH353" s="9" t="str">
        <f t="shared" si="68"/>
        <v/>
      </c>
      <c r="AI353" s="9" t="str">
        <f t="shared" si="65"/>
        <v/>
      </c>
    </row>
    <row r="354" spans="1:37" ht="20.100000000000001" customHeight="1">
      <c r="A354" s="8" t="str">
        <f t="shared" si="66"/>
        <v/>
      </c>
      <c r="M354" s="7" t="str">
        <f>IF(A354="","",IF(S354="",IF(A354="","",VLOOKUP(K354,calendar_price_2013,MATCH(SUMIF(A$2:A11096,A354,L$2:L11096),Sheet2!$C$1:$P$1,0)+1,0)),S354)*L354)</f>
        <v/>
      </c>
      <c r="N354" s="7" t="str">
        <f t="shared" si="63"/>
        <v/>
      </c>
      <c r="O354" s="7" t="str">
        <f t="shared" si="67"/>
        <v/>
      </c>
      <c r="R354" s="7" t="str">
        <f t="shared" si="64"/>
        <v/>
      </c>
      <c r="AH354" s="9" t="str">
        <f t="shared" si="68"/>
        <v/>
      </c>
      <c r="AI354" s="9" t="str">
        <f t="shared" si="65"/>
        <v/>
      </c>
    </row>
    <row r="355" spans="1:37" ht="20.100000000000001" customHeight="1">
      <c r="A355" s="8" t="str">
        <f t="shared" si="66"/>
        <v/>
      </c>
      <c r="M355" s="7" t="str">
        <f>IF(A355="","",IF(S355="",IF(A355="","",VLOOKUP(K355,calendar_price_2013,MATCH(SUMIF(A$2:A11097,A355,L$2:L11097),Sheet2!$C$1:$P$1,0)+1,0)),S355)*L355)</f>
        <v/>
      </c>
      <c r="N355" s="7" t="str">
        <f t="shared" si="63"/>
        <v/>
      </c>
      <c r="O355" s="7" t="str">
        <f t="shared" si="67"/>
        <v/>
      </c>
      <c r="R355" s="7" t="str">
        <f t="shared" si="64"/>
        <v/>
      </c>
      <c r="AH355" s="9" t="str">
        <f t="shared" si="68"/>
        <v/>
      </c>
      <c r="AI355" s="9" t="str">
        <f t="shared" si="65"/>
        <v/>
      </c>
    </row>
    <row r="356" spans="1:37" ht="20.100000000000001" customHeight="1">
      <c r="A356" s="8" t="str">
        <f t="shared" si="66"/>
        <v/>
      </c>
      <c r="M356" s="7" t="str">
        <f>IF(A356="","",IF(S356="",IF(A356="","",VLOOKUP(K356,calendar_price_2013,MATCH(SUMIF(A$2:A11098,A356,L$2:L11098),Sheet2!$C$1:$P$1,0)+1,0)),S356)*L356)</f>
        <v/>
      </c>
      <c r="N356" s="7" t="str">
        <f t="shared" si="63"/>
        <v/>
      </c>
      <c r="O356" s="7" t="str">
        <f t="shared" si="67"/>
        <v/>
      </c>
      <c r="R356" s="7" t="str">
        <f t="shared" si="64"/>
        <v/>
      </c>
      <c r="AH356" s="9" t="str">
        <f t="shared" si="68"/>
        <v/>
      </c>
      <c r="AI356" s="9" t="str">
        <f t="shared" si="65"/>
        <v/>
      </c>
      <c r="AJ356" s="9">
        <v>0</v>
      </c>
      <c r="AK356" s="9">
        <v>1</v>
      </c>
    </row>
    <row r="357" spans="1:37" ht="20.100000000000001" customHeight="1">
      <c r="A357" s="8" t="str">
        <f t="shared" si="66"/>
        <v/>
      </c>
      <c r="M357" s="7" t="str">
        <f>IF(A357="","",IF(S357="",IF(A357="","",VLOOKUP(K357,calendar_price_2013,MATCH(SUMIF(A$2:A11099,A357,L$2:L11099),Sheet2!$C$1:$P$1,0)+1,0)),S357)*L357)</f>
        <v/>
      </c>
      <c r="N357" s="7" t="str">
        <f t="shared" si="63"/>
        <v/>
      </c>
      <c r="O357" s="7" t="str">
        <f t="shared" si="67"/>
        <v/>
      </c>
      <c r="R357" s="7" t="str">
        <f t="shared" si="64"/>
        <v/>
      </c>
      <c r="AH357" s="9" t="str">
        <f t="shared" si="68"/>
        <v/>
      </c>
      <c r="AI357" s="9" t="str">
        <f t="shared" si="65"/>
        <v/>
      </c>
    </row>
    <row r="358" spans="1:37" ht="20.100000000000001" customHeight="1">
      <c r="A358" s="8" t="str">
        <f t="shared" si="66"/>
        <v/>
      </c>
      <c r="M358" s="7" t="str">
        <f>IF(A358="","",IF(S358="",IF(A358="","",VLOOKUP(K358,calendar_price_2013,MATCH(SUMIF(A$2:A11100,A358,L$2:L11100),Sheet2!$C$1:$P$1,0)+1,0)),S358)*L358)</f>
        <v/>
      </c>
      <c r="N358" s="7" t="str">
        <f t="shared" si="63"/>
        <v/>
      </c>
      <c r="O358" s="7" t="str">
        <f t="shared" si="67"/>
        <v/>
      </c>
      <c r="R358" s="7" t="str">
        <f t="shared" si="64"/>
        <v/>
      </c>
      <c r="AH358" s="9" t="str">
        <f t="shared" si="68"/>
        <v/>
      </c>
      <c r="AI358" s="9" t="str">
        <f t="shared" si="65"/>
        <v/>
      </c>
    </row>
    <row r="359" spans="1:37" ht="20.100000000000001" customHeight="1">
      <c r="A359" s="8" t="str">
        <f t="shared" si="66"/>
        <v/>
      </c>
      <c r="M359" s="7" t="str">
        <f>IF(A359="","",IF(S359="",IF(A359="","",VLOOKUP(K359,calendar_price_2013,MATCH(SUMIF(A$2:A11101,A359,L$2:L11101),Sheet2!$C$1:$P$1,0)+1,0)),S359)*L359)</f>
        <v/>
      </c>
      <c r="N359" s="7" t="str">
        <f t="shared" si="63"/>
        <v/>
      </c>
      <c r="O359" s="7" t="str">
        <f t="shared" si="67"/>
        <v/>
      </c>
      <c r="R359" s="7" t="str">
        <f t="shared" si="64"/>
        <v/>
      </c>
      <c r="AH359" s="9" t="str">
        <f t="shared" si="68"/>
        <v/>
      </c>
      <c r="AI359" s="9" t="str">
        <f t="shared" si="65"/>
        <v/>
      </c>
      <c r="AJ359" s="9">
        <v>0</v>
      </c>
      <c r="AK359" s="9">
        <v>1</v>
      </c>
    </row>
    <row r="360" spans="1:37" ht="20.100000000000001" customHeight="1">
      <c r="A360" s="8" t="str">
        <f t="shared" si="66"/>
        <v/>
      </c>
      <c r="M360" s="7" t="str">
        <f>IF(A360="","",IF(S360="",IF(A360="","",VLOOKUP(K360,calendar_price_2013,MATCH(SUMIF(A$2:A11102,A360,L$2:L11102),Sheet2!$C$1:$P$1,0)+1,0)),S360)*L360)</f>
        <v/>
      </c>
      <c r="N360" s="7" t="str">
        <f t="shared" si="63"/>
        <v/>
      </c>
      <c r="O360" s="7" t="str">
        <f t="shared" si="67"/>
        <v/>
      </c>
      <c r="R360" s="7" t="str">
        <f t="shared" si="64"/>
        <v/>
      </c>
      <c r="AH360" s="9" t="str">
        <f t="shared" si="68"/>
        <v/>
      </c>
      <c r="AI360" s="9" t="str">
        <f t="shared" si="65"/>
        <v/>
      </c>
    </row>
    <row r="361" spans="1:37" ht="20.100000000000001" customHeight="1">
      <c r="A361" s="8" t="str">
        <f t="shared" si="66"/>
        <v/>
      </c>
      <c r="M361" s="7" t="str">
        <f>IF(A361="","",IF(S361="",IF(A361="","",VLOOKUP(K361,calendar_price_2013,MATCH(SUMIF(A$2:A11103,A361,L$2:L11103),Sheet2!$C$1:$P$1,0)+1,0)),S361)*L361)</f>
        <v/>
      </c>
      <c r="N361" s="7" t="str">
        <f t="shared" si="63"/>
        <v/>
      </c>
      <c r="O361" s="7" t="str">
        <f t="shared" si="67"/>
        <v/>
      </c>
      <c r="R361" s="7" t="str">
        <f t="shared" si="64"/>
        <v/>
      </c>
      <c r="AH361" s="9" t="str">
        <f t="shared" si="68"/>
        <v/>
      </c>
      <c r="AI361" s="9" t="str">
        <f t="shared" si="65"/>
        <v/>
      </c>
      <c r="AJ361" s="9">
        <v>1</v>
      </c>
    </row>
    <row r="362" spans="1:37" ht="20.100000000000001" customHeight="1">
      <c r="A362" s="8" t="str">
        <f t="shared" si="66"/>
        <v/>
      </c>
      <c r="M362" s="7" t="str">
        <f>IF(A362="","",IF(S362="",IF(A362="","",VLOOKUP(K362,calendar_price_2013,MATCH(SUMIF(A$2:A11104,A362,L$2:L11104),Sheet2!$C$1:$P$1,0)+1,0)),S362)*L362)</f>
        <v/>
      </c>
      <c r="N362" s="7" t="str">
        <f t="shared" si="63"/>
        <v/>
      </c>
      <c r="O362" s="7" t="str">
        <f t="shared" si="67"/>
        <v/>
      </c>
      <c r="R362" s="7" t="str">
        <f t="shared" si="64"/>
        <v/>
      </c>
      <c r="AH362" s="9" t="str">
        <f t="shared" si="68"/>
        <v/>
      </c>
      <c r="AI362" s="9" t="str">
        <f t="shared" si="65"/>
        <v/>
      </c>
    </row>
    <row r="363" spans="1:37" ht="20.100000000000001" customHeight="1">
      <c r="A363" s="8" t="str">
        <f t="shared" si="66"/>
        <v/>
      </c>
      <c r="M363" s="7" t="str">
        <f>IF(A363="","",IF(S363="",IF(A363="","",VLOOKUP(K363,calendar_price_2013,MATCH(SUMIF(A$2:A11105,A363,L$2:L11105),Sheet2!$C$1:$P$1,0)+1,0)),S363)*L363)</f>
        <v/>
      </c>
      <c r="N363" s="7" t="str">
        <f t="shared" si="63"/>
        <v/>
      </c>
      <c r="O363" s="7" t="str">
        <f t="shared" si="67"/>
        <v/>
      </c>
      <c r="R363" s="7" t="str">
        <f t="shared" si="64"/>
        <v/>
      </c>
      <c r="AH363" s="9" t="str">
        <f t="shared" si="68"/>
        <v/>
      </c>
      <c r="AI363" s="9" t="str">
        <f t="shared" si="65"/>
        <v/>
      </c>
    </row>
    <row r="364" spans="1:37" ht="20.100000000000001" customHeight="1">
      <c r="A364" s="8" t="str">
        <f t="shared" si="66"/>
        <v/>
      </c>
      <c r="M364" s="7" t="str">
        <f>IF(A364="","",IF(S364="",IF(A364="","",VLOOKUP(K364,calendar_price_2013,MATCH(SUMIF(A$2:A11106,A364,L$2:L11106),Sheet2!$C$1:$P$1,0)+1,0)),S364)*L364)</f>
        <v/>
      </c>
      <c r="N364" s="7" t="str">
        <f t="shared" si="63"/>
        <v/>
      </c>
      <c r="O364" s="7" t="str">
        <f t="shared" si="67"/>
        <v/>
      </c>
      <c r="R364" s="7" t="str">
        <f t="shared" si="64"/>
        <v/>
      </c>
      <c r="AH364" s="9" t="str">
        <f t="shared" si="68"/>
        <v/>
      </c>
      <c r="AI364" s="9" t="str">
        <f t="shared" si="65"/>
        <v/>
      </c>
    </row>
    <row r="365" spans="1:37" ht="20.100000000000001" customHeight="1">
      <c r="A365" s="8" t="str">
        <f t="shared" si="66"/>
        <v/>
      </c>
      <c r="M365" s="7" t="str">
        <f>IF(A365="","",IF(S365="",IF(A365="","",VLOOKUP(K365,calendar_price_2013,MATCH(SUMIF(A$2:A11107,A365,L$2:L11107),Sheet2!$C$1:$P$1,0)+1,0)),S365)*L365)</f>
        <v/>
      </c>
      <c r="N365" s="7" t="str">
        <f t="shared" si="63"/>
        <v/>
      </c>
      <c r="O365" s="7" t="str">
        <f t="shared" si="67"/>
        <v/>
      </c>
      <c r="R365" s="7" t="str">
        <f t="shared" si="64"/>
        <v/>
      </c>
      <c r="AH365" s="9" t="str">
        <f t="shared" si="68"/>
        <v/>
      </c>
      <c r="AI365" s="9" t="str">
        <f t="shared" si="65"/>
        <v/>
      </c>
      <c r="AJ365" s="9">
        <v>0</v>
      </c>
      <c r="AK365" s="9">
        <v>1</v>
      </c>
    </row>
    <row r="366" spans="1:37" ht="20.100000000000001" customHeight="1">
      <c r="A366" s="8" t="str">
        <f t="shared" si="66"/>
        <v/>
      </c>
      <c r="M366" s="7" t="str">
        <f>IF(A366="","",IF(S366="",IF(A366="","",VLOOKUP(K366,calendar_price_2013,MATCH(SUMIF(A$2:A11108,A366,L$2:L11108),Sheet2!$C$1:$P$1,0)+1,0)),S366)*L366)</f>
        <v/>
      </c>
      <c r="N366" s="7" t="str">
        <f t="shared" si="63"/>
        <v/>
      </c>
      <c r="O366" s="7" t="str">
        <f t="shared" si="67"/>
        <v/>
      </c>
      <c r="R366" s="7" t="str">
        <f t="shared" si="64"/>
        <v/>
      </c>
      <c r="T366" s="9">
        <v>1</v>
      </c>
      <c r="AH366" s="9" t="str">
        <f t="shared" si="68"/>
        <v/>
      </c>
      <c r="AI366" s="9" t="str">
        <f t="shared" si="65"/>
        <v/>
      </c>
    </row>
    <row r="367" spans="1:37" ht="20.100000000000001" customHeight="1">
      <c r="A367" s="8" t="str">
        <f t="shared" si="66"/>
        <v/>
      </c>
      <c r="M367" s="7" t="str">
        <f>IF(A367="","",IF(S367="",IF(A367="","",VLOOKUP(K367,calendar_price_2013,MATCH(SUMIF(A$2:A11109,A367,L$2:L11109),Sheet2!$C$1:$P$1,0)+1,0)),S367)*L367)</f>
        <v/>
      </c>
      <c r="N367" s="7" t="str">
        <f t="shared" si="63"/>
        <v/>
      </c>
      <c r="O367" s="7" t="str">
        <f t="shared" si="67"/>
        <v/>
      </c>
      <c r="R367" s="7" t="str">
        <f t="shared" si="64"/>
        <v/>
      </c>
      <c r="AH367" s="9" t="str">
        <f t="shared" si="68"/>
        <v/>
      </c>
      <c r="AI367" s="9" t="str">
        <f t="shared" si="65"/>
        <v/>
      </c>
      <c r="AJ367" s="9">
        <v>0</v>
      </c>
      <c r="AK367" s="9">
        <v>1</v>
      </c>
    </row>
    <row r="368" spans="1:37" ht="20.100000000000001" customHeight="1">
      <c r="A368" s="8" t="str">
        <f t="shared" si="66"/>
        <v/>
      </c>
      <c r="M368" s="7" t="str">
        <f>IF(A368="","",IF(S368="",IF(A368="","",VLOOKUP(K368,calendar_price_2013,MATCH(SUMIF(A$2:A11110,A368,L$2:L11110),Sheet2!$C$1:$P$1,0)+1,0)),S368)*L368)</f>
        <v/>
      </c>
      <c r="N368" s="7" t="str">
        <f t="shared" si="63"/>
        <v/>
      </c>
      <c r="O368" s="7" t="str">
        <f t="shared" si="67"/>
        <v/>
      </c>
      <c r="R368" s="7" t="str">
        <f t="shared" si="64"/>
        <v/>
      </c>
      <c r="AH368" s="9" t="str">
        <f t="shared" si="68"/>
        <v/>
      </c>
      <c r="AI368" s="9" t="str">
        <f t="shared" si="65"/>
        <v/>
      </c>
    </row>
    <row r="369" spans="1:37" ht="20.100000000000001" customHeight="1">
      <c r="A369" s="8" t="str">
        <f t="shared" si="66"/>
        <v/>
      </c>
      <c r="M369" s="7" t="str">
        <f>IF(A369="","",IF(S369="",IF(A369="","",VLOOKUP(K369,calendar_price_2013,MATCH(SUMIF(A$2:A11111,A369,L$2:L11111),Sheet2!$C$1:$P$1,0)+1,0)),S369)*L369)</f>
        <v/>
      </c>
      <c r="N369" s="7" t="str">
        <f t="shared" si="63"/>
        <v/>
      </c>
      <c r="O369" s="7" t="str">
        <f t="shared" si="67"/>
        <v/>
      </c>
      <c r="R369" s="7" t="str">
        <f t="shared" si="64"/>
        <v/>
      </c>
      <c r="T369" s="9">
        <v>1</v>
      </c>
      <c r="AH369" s="9" t="str">
        <f t="shared" si="68"/>
        <v/>
      </c>
      <c r="AI369" s="9" t="str">
        <f t="shared" si="65"/>
        <v/>
      </c>
    </row>
    <row r="370" spans="1:37" ht="20.100000000000001" customHeight="1">
      <c r="A370" s="8" t="str">
        <f t="shared" si="66"/>
        <v/>
      </c>
      <c r="M370" s="7" t="str">
        <f>IF(A370="","",IF(S370="",IF(A370="","",VLOOKUP(K370,calendar_price_2013,MATCH(SUMIF(A$2:A11112,A370,L$2:L11112),Sheet2!$C$1:$P$1,0)+1,0)),S370)*L370)</f>
        <v/>
      </c>
      <c r="N370" s="7" t="str">
        <f t="shared" si="63"/>
        <v/>
      </c>
      <c r="O370" s="7" t="str">
        <f t="shared" si="67"/>
        <v/>
      </c>
      <c r="R370" s="7" t="str">
        <f t="shared" si="64"/>
        <v/>
      </c>
      <c r="AH370" s="9" t="str">
        <f t="shared" si="68"/>
        <v/>
      </c>
      <c r="AI370" s="9" t="str">
        <f t="shared" si="65"/>
        <v/>
      </c>
      <c r="AJ370" s="9">
        <v>0</v>
      </c>
      <c r="AK370" s="9">
        <v>1</v>
      </c>
    </row>
    <row r="371" spans="1:37" ht="20.100000000000001" customHeight="1">
      <c r="A371" s="8" t="str">
        <f t="shared" si="66"/>
        <v/>
      </c>
      <c r="M371" s="7" t="str">
        <f>IF(A371="","",IF(S371="",IF(A371="","",VLOOKUP(K371,calendar_price_2013,MATCH(SUMIF(A$2:A11113,A371,L$2:L11113),Sheet2!$C$1:$P$1,0)+1,0)),S371)*L371)</f>
        <v/>
      </c>
      <c r="N371" s="7" t="str">
        <f t="shared" si="63"/>
        <v/>
      </c>
      <c r="O371" s="7" t="str">
        <f t="shared" si="67"/>
        <v/>
      </c>
      <c r="R371" s="7" t="str">
        <f t="shared" si="64"/>
        <v/>
      </c>
      <c r="AH371" s="9" t="str">
        <f t="shared" si="68"/>
        <v/>
      </c>
      <c r="AI371" s="9" t="str">
        <f t="shared" si="65"/>
        <v/>
      </c>
    </row>
    <row r="372" spans="1:37" ht="20.100000000000001" customHeight="1">
      <c r="A372" s="8" t="str">
        <f t="shared" si="66"/>
        <v/>
      </c>
      <c r="M372" s="7" t="str">
        <f>IF(A372="","",IF(S372="",IF(A372="","",VLOOKUP(K372,calendar_price_2013,MATCH(SUMIF(A$2:A11114,A372,L$2:L11114),Sheet2!$C$1:$P$1,0)+1,0)),S372)*L372)</f>
        <v/>
      </c>
      <c r="N372" s="7" t="str">
        <f t="shared" si="63"/>
        <v/>
      </c>
      <c r="O372" s="7" t="str">
        <f t="shared" si="67"/>
        <v/>
      </c>
      <c r="R372" s="7" t="str">
        <f t="shared" si="64"/>
        <v/>
      </c>
      <c r="AH372" s="9" t="str">
        <f t="shared" si="68"/>
        <v/>
      </c>
      <c r="AI372" s="9" t="str">
        <f t="shared" si="65"/>
        <v/>
      </c>
    </row>
    <row r="373" spans="1:37" ht="20.100000000000001" customHeight="1">
      <c r="A373" s="8" t="str">
        <f t="shared" si="66"/>
        <v/>
      </c>
      <c r="M373" s="7" t="str">
        <f>IF(A373="","",IF(S373="",IF(A373="","",VLOOKUP(K373,calendar_price_2013,MATCH(SUMIF(A$2:A11115,A373,L$2:L11115),Sheet2!$C$1:$P$1,0)+1,0)),S373)*L373)</f>
        <v/>
      </c>
      <c r="N373" s="7" t="str">
        <f t="shared" si="63"/>
        <v/>
      </c>
      <c r="O373" s="7" t="str">
        <f t="shared" si="67"/>
        <v/>
      </c>
      <c r="R373" s="7" t="str">
        <f t="shared" si="64"/>
        <v/>
      </c>
      <c r="AH373" s="9" t="str">
        <f t="shared" si="68"/>
        <v/>
      </c>
      <c r="AI373" s="9" t="str">
        <f t="shared" si="65"/>
        <v/>
      </c>
    </row>
    <row r="374" spans="1:37" ht="20.100000000000001" customHeight="1">
      <c r="A374" s="8" t="str">
        <f t="shared" si="66"/>
        <v/>
      </c>
      <c r="M374" s="7" t="str">
        <f>IF(A374="","",IF(S374="",IF(A374="","",VLOOKUP(K374,calendar_price_2013,MATCH(SUMIF(A$2:A11116,A374,L$2:L11116),Sheet2!$C$1:$P$1,0)+1,0)),S374)*L374)</f>
        <v/>
      </c>
      <c r="N374" s="7" t="str">
        <f t="shared" si="63"/>
        <v/>
      </c>
      <c r="O374" s="7" t="str">
        <f t="shared" si="67"/>
        <v/>
      </c>
      <c r="R374" s="7" t="str">
        <f t="shared" si="64"/>
        <v/>
      </c>
      <c r="AH374" s="9" t="str">
        <f t="shared" si="68"/>
        <v/>
      </c>
      <c r="AI374" s="9" t="str">
        <f t="shared" si="65"/>
        <v/>
      </c>
    </row>
    <row r="375" spans="1:37" ht="20.100000000000001" customHeight="1">
      <c r="A375" s="8" t="str">
        <f t="shared" si="66"/>
        <v/>
      </c>
      <c r="M375" s="7" t="str">
        <f>IF(A375="","",IF(S375="",IF(A375="","",VLOOKUP(K375,calendar_price_2013,MATCH(SUMIF(A$2:A11117,A375,L$2:L11117),Sheet2!$C$1:$P$1,0)+1,0)),S375)*L375)</f>
        <v/>
      </c>
      <c r="N375" s="7" t="str">
        <f t="shared" si="63"/>
        <v/>
      </c>
      <c r="O375" s="7" t="str">
        <f t="shared" si="67"/>
        <v/>
      </c>
      <c r="R375" s="7" t="str">
        <f t="shared" si="64"/>
        <v/>
      </c>
      <c r="AH375" s="9" t="str">
        <f t="shared" si="68"/>
        <v/>
      </c>
      <c r="AI375" s="9" t="str">
        <f t="shared" si="65"/>
        <v/>
      </c>
      <c r="AJ375" s="9">
        <v>0</v>
      </c>
      <c r="AK375" s="9">
        <v>1</v>
      </c>
    </row>
    <row r="376" spans="1:37" ht="20.100000000000001" customHeight="1">
      <c r="A376" s="8" t="str">
        <f t="shared" si="66"/>
        <v/>
      </c>
      <c r="M376" s="7" t="str">
        <f>IF(A376="","",IF(S376="",IF(A376="","",VLOOKUP(K376,calendar_price_2013,MATCH(SUMIF(A$2:A11118,A376,L$2:L11118),Sheet2!$C$1:$P$1,0)+1,0)),S376)*L376)</f>
        <v/>
      </c>
      <c r="N376" s="7" t="str">
        <f t="shared" si="63"/>
        <v/>
      </c>
      <c r="O376" s="7" t="str">
        <f t="shared" si="67"/>
        <v/>
      </c>
      <c r="R376" s="7" t="str">
        <f t="shared" si="64"/>
        <v/>
      </c>
      <c r="AH376" s="9" t="str">
        <f t="shared" si="68"/>
        <v/>
      </c>
      <c r="AI376" s="9" t="str">
        <f t="shared" si="65"/>
        <v/>
      </c>
    </row>
    <row r="377" spans="1:37" ht="20.100000000000001" customHeight="1">
      <c r="A377" s="8" t="str">
        <f t="shared" si="66"/>
        <v/>
      </c>
      <c r="M377" s="7" t="str">
        <f>IF(A377="","",IF(S377="",IF(A377="","",VLOOKUP(K377,calendar_price_2013,MATCH(SUMIF(A$2:A11119,A377,L$2:L11119),Sheet2!$C$1:$P$1,0)+1,0)),S377)*L377)</f>
        <v/>
      </c>
      <c r="N377" s="7" t="str">
        <f t="shared" si="63"/>
        <v/>
      </c>
      <c r="O377" s="7" t="str">
        <f t="shared" si="67"/>
        <v/>
      </c>
      <c r="R377" s="7" t="str">
        <f t="shared" si="64"/>
        <v/>
      </c>
      <c r="AH377" s="9" t="str">
        <f t="shared" si="68"/>
        <v/>
      </c>
      <c r="AI377" s="9" t="str">
        <f t="shared" si="65"/>
        <v/>
      </c>
    </row>
    <row r="378" spans="1:37" ht="20.100000000000001" customHeight="1">
      <c r="A378" s="8" t="str">
        <f t="shared" si="66"/>
        <v/>
      </c>
      <c r="M378" s="7" t="str">
        <f>IF(A378="","",IF(S378="",IF(A378="","",VLOOKUP(K378,calendar_price_2013,MATCH(SUMIF(A$2:A11120,A378,L$2:L11120),Sheet2!$C$1:$P$1,0)+1,0)),S378)*L378)</f>
        <v/>
      </c>
      <c r="N378" s="7" t="str">
        <f t="shared" si="63"/>
        <v/>
      </c>
      <c r="O378" s="7" t="str">
        <f t="shared" si="67"/>
        <v/>
      </c>
      <c r="R378" s="7" t="str">
        <f t="shared" si="64"/>
        <v/>
      </c>
      <c r="AH378" s="9" t="str">
        <f t="shared" si="68"/>
        <v/>
      </c>
      <c r="AI378" s="9" t="str">
        <f t="shared" si="65"/>
        <v/>
      </c>
    </row>
    <row r="379" spans="1:37" ht="20.100000000000001" customHeight="1">
      <c r="A379" s="8" t="str">
        <f t="shared" si="66"/>
        <v/>
      </c>
      <c r="M379" s="7" t="str">
        <f>IF(A379="","",IF(S379="",IF(A379="","",VLOOKUP(K379,calendar_price_2013,MATCH(SUMIF(A$2:A11121,A379,L$2:L11121),Sheet2!$C$1:$P$1,0)+1,0)),S379)*L379)</f>
        <v/>
      </c>
      <c r="N379" s="7" t="str">
        <f t="shared" si="63"/>
        <v/>
      </c>
      <c r="O379" s="7" t="str">
        <f t="shared" si="67"/>
        <v/>
      </c>
      <c r="R379" s="7" t="str">
        <f t="shared" si="64"/>
        <v/>
      </c>
      <c r="AH379" s="9" t="str">
        <f t="shared" si="68"/>
        <v/>
      </c>
      <c r="AI379" s="9" t="str">
        <f t="shared" si="65"/>
        <v/>
      </c>
      <c r="AJ379" s="9">
        <v>1</v>
      </c>
    </row>
    <row r="380" spans="1:37" ht="20.100000000000001" customHeight="1">
      <c r="A380" s="8" t="str">
        <f t="shared" si="66"/>
        <v/>
      </c>
      <c r="M380" s="7" t="str">
        <f>IF(A380="","",IF(S380="",IF(A380="","",VLOOKUP(K380,calendar_price_2013,MATCH(SUMIF(A$2:A11122,A380,L$2:L11122),Sheet2!$C$1:$P$1,0)+1,0)),S380)*L380)</f>
        <v/>
      </c>
      <c r="N380" s="7" t="str">
        <f t="shared" si="63"/>
        <v/>
      </c>
      <c r="O380" s="7" t="str">
        <f t="shared" si="67"/>
        <v/>
      </c>
      <c r="R380" s="7" t="str">
        <f t="shared" si="64"/>
        <v/>
      </c>
      <c r="AH380" s="9" t="str">
        <f t="shared" si="68"/>
        <v/>
      </c>
      <c r="AI380" s="9" t="str">
        <f t="shared" si="65"/>
        <v/>
      </c>
    </row>
    <row r="381" spans="1:37" ht="20.100000000000001" customHeight="1">
      <c r="A381" s="8" t="str">
        <f t="shared" si="66"/>
        <v/>
      </c>
      <c r="M381" s="7" t="str">
        <f>IF(A381="","",IF(S381="",IF(A381="","",VLOOKUP(K381,calendar_price_2013,MATCH(SUMIF(A$2:A11123,A381,L$2:L11123),Sheet2!$C$1:$P$1,0)+1,0)),S381)*L381)</f>
        <v/>
      </c>
      <c r="N381" s="7" t="str">
        <f t="shared" si="63"/>
        <v/>
      </c>
      <c r="O381" s="7" t="str">
        <f t="shared" si="67"/>
        <v/>
      </c>
      <c r="R381" s="7" t="str">
        <f t="shared" si="64"/>
        <v/>
      </c>
      <c r="AH381" s="9" t="str">
        <f t="shared" si="68"/>
        <v/>
      </c>
      <c r="AI381" s="9" t="str">
        <f t="shared" si="65"/>
        <v/>
      </c>
    </row>
    <row r="382" spans="1:37" ht="20.100000000000001" customHeight="1">
      <c r="A382" s="8" t="str">
        <f t="shared" si="66"/>
        <v/>
      </c>
      <c r="M382" s="7" t="str">
        <f>IF(A382="","",IF(S382="",IF(A382="","",VLOOKUP(K382,calendar_price_2013,MATCH(SUMIF(A$2:A11124,A382,L$2:L11124),Sheet2!$C$1:$P$1,0)+1,0)),S382)*L382)</f>
        <v/>
      </c>
      <c r="N382" s="7" t="str">
        <f t="shared" si="63"/>
        <v/>
      </c>
      <c r="O382" s="7" t="str">
        <f t="shared" si="67"/>
        <v/>
      </c>
      <c r="R382" s="7" t="str">
        <f t="shared" si="64"/>
        <v/>
      </c>
      <c r="AH382" s="9" t="str">
        <f t="shared" si="68"/>
        <v/>
      </c>
      <c r="AI382" s="9" t="str">
        <f t="shared" si="65"/>
        <v/>
      </c>
      <c r="AJ382" s="9">
        <v>0</v>
      </c>
      <c r="AK382" s="9">
        <v>0</v>
      </c>
    </row>
    <row r="383" spans="1:37" ht="20.100000000000001" customHeight="1">
      <c r="A383" s="8" t="str">
        <f t="shared" si="66"/>
        <v/>
      </c>
      <c r="M383" s="7" t="str">
        <f>IF(A383="","",IF(S383="",IF(A383="","",VLOOKUP(K383,calendar_price_2013,MATCH(SUMIF(A$2:A11125,A383,L$2:L11125),Sheet2!$C$1:$P$1,0)+1,0)),S383)*L383)</f>
        <v/>
      </c>
      <c r="N383" s="7" t="str">
        <f t="shared" si="63"/>
        <v/>
      </c>
      <c r="O383" s="7" t="str">
        <f t="shared" si="67"/>
        <v/>
      </c>
      <c r="R383" s="7" t="str">
        <f t="shared" si="64"/>
        <v/>
      </c>
    </row>
    <row r="384" spans="1:37" ht="20.100000000000001" customHeight="1">
      <c r="A384" s="8" t="str">
        <f t="shared" si="66"/>
        <v/>
      </c>
      <c r="M384" s="7" t="str">
        <f>IF(A384="","",IF(S384="",IF(A384="","",VLOOKUP(K384,calendar_price_2013,MATCH(SUMIF(A$2:A11125,A384,L$2:L11125),Sheet2!$C$1:$P$1,0)+1,0)),S384)*L384)</f>
        <v/>
      </c>
      <c r="N384" s="7" t="str">
        <f t="shared" si="63"/>
        <v/>
      </c>
      <c r="O384" s="7" t="str">
        <f>IF(H384="","",SUMIF(A384:A11126,A384,M384:M11126)+SUMIF(A384:A11126,A384,N384:N11126))</f>
        <v/>
      </c>
      <c r="R384" s="7" t="str">
        <f t="shared" si="64"/>
        <v/>
      </c>
      <c r="AH384" s="9" t="str">
        <f>IF(H384="","",SUMIF(A384:A11126,A384,L384:L11126))</f>
        <v/>
      </c>
      <c r="AI384" s="9" t="str">
        <f t="shared" si="65"/>
        <v/>
      </c>
      <c r="AJ384" s="9">
        <v>0</v>
      </c>
      <c r="AK384" s="9">
        <v>0</v>
      </c>
    </row>
    <row r="385" spans="1:37" ht="20.100000000000001" customHeight="1">
      <c r="A385" s="8" t="str">
        <f t="shared" si="66"/>
        <v/>
      </c>
      <c r="M385" s="7" t="str">
        <f>IF(A385="","",IF(S385="",IF(A385="","",VLOOKUP(K385,calendar_price_2013,MATCH(SUMIF(A$2:A11126,A385,L$2:L11126),Sheet2!$C$1:$P$1,0)+1,0)),S385)*L385)</f>
        <v/>
      </c>
      <c r="N385" s="7" t="str">
        <f t="shared" si="63"/>
        <v/>
      </c>
      <c r="O385" s="7" t="str">
        <f>IF(H385="","",SUMIF(A385:A11127,A385,M385:M11127)+SUMIF(A385:A11127,A385,N385:N11127))</f>
        <v/>
      </c>
    </row>
    <row r="386" spans="1:37" ht="20.100000000000001" customHeight="1">
      <c r="A386" s="8" t="str">
        <f t="shared" si="66"/>
        <v/>
      </c>
      <c r="M386" s="7" t="str">
        <f>IF(A386="","",IF(S386="",IF(A386="","",VLOOKUP(K386,calendar_price_2013,MATCH(SUMIF(A$2:A11127,A386,L$2:L11127),Sheet2!$C$1:$P$1,0)+1,0)),S386)*L386)</f>
        <v/>
      </c>
      <c r="N386" s="7" t="str">
        <f t="shared" si="63"/>
        <v/>
      </c>
      <c r="O386" s="7" t="str">
        <f>IF(H386="","",SUMIF(A386:A11128,A386,M386:M11128)+SUMIF(A386:A11128,A386,N386:N11128))</f>
        <v/>
      </c>
      <c r="R386" s="7" t="str">
        <f t="shared" si="64"/>
        <v/>
      </c>
      <c r="AH386" s="9" t="str">
        <f>IF(H386="","",SUMIF(A386:A11127,A386,L386:L11127))</f>
        <v/>
      </c>
      <c r="AI386" s="9" t="str">
        <f t="shared" si="65"/>
        <v/>
      </c>
    </row>
    <row r="387" spans="1:37" ht="20.100000000000001" customHeight="1">
      <c r="A387" s="8" t="str">
        <f t="shared" si="66"/>
        <v/>
      </c>
      <c r="M387" s="7" t="str">
        <f>IF(A387="","",IF(S387="",IF(A387="","",VLOOKUP(K387,calendar_price_2013,MATCH(SUMIF(A$2:A11128,A387,L$2:L11128),Sheet2!$C$1:$P$1,0)+1,0)),S387)*L387)</f>
        <v/>
      </c>
      <c r="N387" s="7" t="str">
        <f t="shared" si="63"/>
        <v/>
      </c>
      <c r="O387" s="7" t="str">
        <f>IF(H387="","",SUMIF(A387:A11128,A387,M387:M11128)+SUMIF(A387:A11128,A387,N387:N11128))</f>
        <v/>
      </c>
      <c r="R387" s="7" t="str">
        <f t="shared" si="64"/>
        <v/>
      </c>
      <c r="AH387" s="9" t="str">
        <f>IF(H387="","",SUMIF(A387:A11128,A387,L387:L11128))</f>
        <v/>
      </c>
      <c r="AI387" s="9" t="str">
        <f t="shared" si="65"/>
        <v/>
      </c>
      <c r="AJ387" s="9">
        <v>0</v>
      </c>
      <c r="AK387" s="9">
        <v>0</v>
      </c>
    </row>
    <row r="388" spans="1:37" ht="20.100000000000001" customHeight="1">
      <c r="A388" s="8" t="str">
        <f t="shared" si="66"/>
        <v/>
      </c>
      <c r="M388" s="7" t="str">
        <f>IF(A388="","",IF(S388="",IF(A388="","",VLOOKUP(K388,calendar_price_2013,MATCH(SUMIF(A$2:A11129,A388,L$2:L11129),Sheet2!$C$1:$P$1,0)+1,0)),S388)*L388)</f>
        <v/>
      </c>
      <c r="N388" s="7" t="str">
        <f t="shared" si="63"/>
        <v/>
      </c>
      <c r="O388" s="7" t="str">
        <f>IF(H388="","",SUMIF(A388:A11129,A388,M388:M11129)+SUMIF(A388:A11129,A388,N388:N11129))</f>
        <v/>
      </c>
      <c r="R388" s="7" t="str">
        <f t="shared" si="64"/>
        <v/>
      </c>
    </row>
    <row r="389" spans="1:37" ht="20.100000000000001" customHeight="1">
      <c r="A389" s="8" t="str">
        <f t="shared" si="66"/>
        <v/>
      </c>
      <c r="M389" s="7" t="str">
        <f>IF(A389="","",IF(S389="",IF(A389="","",VLOOKUP(K389,calendar_price_2013,MATCH(SUMIF(A$2:A11130,A389,L$2:L11130),Sheet2!$C$1:$P$1,0)+1,0)),S389)*L389)</f>
        <v/>
      </c>
      <c r="N389" s="7" t="str">
        <f t="shared" si="63"/>
        <v/>
      </c>
      <c r="O389" s="7" t="str">
        <f>IF(H389="","",SUMIF(A389:A11129,A389,M389:M11129)+SUMIF(A389:A11129,A389,N389:N11129))</f>
        <v/>
      </c>
      <c r="R389" s="7" t="str">
        <f t="shared" si="64"/>
        <v/>
      </c>
      <c r="AH389" s="9" t="str">
        <f>IF(H389="","",SUMIF(A389:A11129,A389,L389:L11129))</f>
        <v/>
      </c>
      <c r="AI389" s="9" t="str">
        <f t="shared" si="65"/>
        <v/>
      </c>
      <c r="AJ389" s="9">
        <v>0</v>
      </c>
      <c r="AK389" s="9">
        <v>0</v>
      </c>
    </row>
    <row r="390" spans="1:37" ht="20.100000000000001" customHeight="1">
      <c r="A390" s="8" t="str">
        <f t="shared" si="66"/>
        <v/>
      </c>
      <c r="M390" s="7" t="str">
        <f>IF(A390="","",IF(S390="",IF(A390="","",VLOOKUP(K390,calendar_price_2013,MATCH(SUMIF(A$2:A11131,A390,L$2:L11131),Sheet2!$C$1:$P$1,0)+1,0)),S390)*L390)</f>
        <v/>
      </c>
      <c r="N390" s="7" t="str">
        <f t="shared" si="63"/>
        <v/>
      </c>
      <c r="O390" s="7" t="str">
        <f>IF(H390="","",SUMIF(A390:A11130,A390,M390:M11130)+SUMIF(A390:A11130,A390,N390:N11130))</f>
        <v/>
      </c>
      <c r="R390" s="7" t="str">
        <f t="shared" si="64"/>
        <v/>
      </c>
    </row>
    <row r="391" spans="1:37" ht="20.100000000000001" customHeight="1">
      <c r="A391" s="8" t="str">
        <f t="shared" si="66"/>
        <v/>
      </c>
      <c r="M391" s="7" t="str">
        <f>IF(A391="","",IF(S391="",IF(A391="","",VLOOKUP(K391,calendar_price_2013,MATCH(SUMIF(A$2:A11132,A391,L$2:L11132),Sheet2!$C$1:$P$1,0)+1,0)),S391)*L391)</f>
        <v/>
      </c>
      <c r="N391" s="7" t="str">
        <f t="shared" si="63"/>
        <v/>
      </c>
      <c r="O391" s="7" t="str">
        <f t="shared" ref="O391:O422" si="69">IF(H391="","",SUMIF(A391:A11130,A391,M391:M11130)+SUMIF(A391:A11130,A391,N391:N11130))</f>
        <v/>
      </c>
      <c r="R391" s="7" t="str">
        <f t="shared" si="64"/>
        <v/>
      </c>
      <c r="AH391" s="9" t="str">
        <f t="shared" ref="AH391:AH422" si="70">IF(H391="","",SUMIF(A391:A11130,A391,L391:L11130))</f>
        <v/>
      </c>
      <c r="AI391" s="9" t="str">
        <f t="shared" si="65"/>
        <v/>
      </c>
      <c r="AJ391" s="9">
        <v>0</v>
      </c>
      <c r="AK391" s="9">
        <v>0</v>
      </c>
    </row>
    <row r="392" spans="1:37" ht="20.100000000000001" customHeight="1">
      <c r="A392" s="8" t="str">
        <f t="shared" si="66"/>
        <v/>
      </c>
      <c r="M392" s="7" t="str">
        <f>IF(A392="","",IF(S392="",IF(A392="","",VLOOKUP(K392,calendar_price_2013,MATCH(SUMIF(A$2:A11130,A392,L$2:L11130),Sheet2!$C$1:$P$1,0)+1,0)),S392)*L392)</f>
        <v/>
      </c>
      <c r="N392" s="7" t="str">
        <f t="shared" si="63"/>
        <v/>
      </c>
      <c r="O392" s="7" t="str">
        <f t="shared" si="69"/>
        <v/>
      </c>
      <c r="R392" s="7" t="str">
        <f t="shared" si="64"/>
        <v/>
      </c>
      <c r="AH392" s="9" t="str">
        <f t="shared" si="70"/>
        <v/>
      </c>
      <c r="AI392" s="9" t="str">
        <f t="shared" si="65"/>
        <v/>
      </c>
    </row>
    <row r="393" spans="1:37" ht="20.100000000000001" customHeight="1">
      <c r="A393" s="8" t="str">
        <f t="shared" si="66"/>
        <v/>
      </c>
      <c r="M393" s="7" t="str">
        <f>IF(A393="","",IF(S393="",IF(A393="","",VLOOKUP(K393,calendar_price_2013,MATCH(SUMIF(A$2:A11131,A393,L$2:L11131),Sheet2!$C$1:$P$1,0)+1,0)),S393)*L393)</f>
        <v/>
      </c>
      <c r="N393" s="7" t="str">
        <f t="shared" si="63"/>
        <v/>
      </c>
      <c r="O393" s="7" t="str">
        <f t="shared" si="69"/>
        <v/>
      </c>
      <c r="R393" s="7" t="str">
        <f t="shared" si="64"/>
        <v/>
      </c>
      <c r="T393" s="9">
        <v>1</v>
      </c>
      <c r="AH393" s="9" t="str">
        <f t="shared" si="70"/>
        <v/>
      </c>
      <c r="AI393" s="9" t="str">
        <f t="shared" si="65"/>
        <v/>
      </c>
      <c r="AJ393" s="9">
        <v>0</v>
      </c>
      <c r="AK393" s="9">
        <v>1</v>
      </c>
    </row>
    <row r="394" spans="1:37" ht="20.100000000000001" customHeight="1">
      <c r="A394" s="8" t="str">
        <f t="shared" si="66"/>
        <v/>
      </c>
      <c r="M394" s="7" t="str">
        <f>IF(A394="","",IF(S394="",IF(A394="","",VLOOKUP(K394,calendar_price_2013,MATCH(SUMIF(A$2:A11132,A394,L$2:L11132),Sheet2!$C$1:$P$1,0)+1,0)),S394)*L394)</f>
        <v/>
      </c>
      <c r="N394" s="7" t="str">
        <f t="shared" si="63"/>
        <v/>
      </c>
      <c r="O394" s="7" t="str">
        <f t="shared" si="69"/>
        <v/>
      </c>
      <c r="R394" s="7" t="str">
        <f t="shared" si="64"/>
        <v/>
      </c>
      <c r="T394" s="9">
        <v>1</v>
      </c>
      <c r="AH394" s="9" t="str">
        <f t="shared" si="70"/>
        <v/>
      </c>
      <c r="AI394" s="9" t="str">
        <f t="shared" si="65"/>
        <v/>
      </c>
    </row>
    <row r="395" spans="1:37" ht="20.100000000000001" customHeight="1">
      <c r="A395" s="8" t="str">
        <f t="shared" si="66"/>
        <v/>
      </c>
      <c r="M395" s="7" t="str">
        <f>IF(A395="","",IF(S395="",IF(A395="","",VLOOKUP(K395,calendar_price_2013,MATCH(SUMIF(A$2:A11133,A395,L$2:L11133),Sheet2!$C$1:$P$1,0)+1,0)),S395)*L395)</f>
        <v/>
      </c>
      <c r="N395" s="7" t="str">
        <f t="shared" si="63"/>
        <v/>
      </c>
      <c r="O395" s="7" t="str">
        <f t="shared" si="69"/>
        <v/>
      </c>
      <c r="R395" s="7" t="str">
        <f t="shared" si="64"/>
        <v/>
      </c>
      <c r="AH395" s="9" t="str">
        <f t="shared" si="70"/>
        <v/>
      </c>
      <c r="AI395" s="9" t="str">
        <f t="shared" si="65"/>
        <v/>
      </c>
    </row>
    <row r="396" spans="1:37" ht="20.100000000000001" customHeight="1">
      <c r="A396" s="8" t="str">
        <f t="shared" si="66"/>
        <v/>
      </c>
      <c r="M396" s="7" t="str">
        <f>IF(A396="","",IF(S396="",IF(A396="","",VLOOKUP(K396,calendar_price_2013,MATCH(SUMIF(A$2:A11134,A396,L$2:L11134),Sheet2!$C$1:$P$1,0)+1,0)),S396)*L396)</f>
        <v/>
      </c>
      <c r="N396" s="7" t="str">
        <f t="shared" ref="N396:N459" si="71">IF(A396="","",IF(T396=1,0,M396*0.2))</f>
        <v/>
      </c>
      <c r="O396" s="7" t="str">
        <f t="shared" si="69"/>
        <v/>
      </c>
      <c r="R396" s="7" t="str">
        <f t="shared" si="64"/>
        <v/>
      </c>
      <c r="AH396" s="9" t="str">
        <f t="shared" si="70"/>
        <v/>
      </c>
      <c r="AI396" s="9" t="str">
        <f t="shared" si="65"/>
        <v/>
      </c>
    </row>
    <row r="397" spans="1:37" ht="20.100000000000001" customHeight="1">
      <c r="A397" s="8" t="str">
        <f t="shared" si="66"/>
        <v/>
      </c>
      <c r="M397" s="7" t="str">
        <f>IF(A397="","",IF(S397="",IF(A397="","",VLOOKUP(K397,calendar_price_2013,MATCH(SUMIF(A$2:A11135,A397,L$2:L11135),Sheet2!$C$1:$P$1,0)+1,0)),S397)*L397)</f>
        <v/>
      </c>
      <c r="N397" s="7" t="str">
        <f t="shared" si="71"/>
        <v/>
      </c>
      <c r="O397" s="7" t="str">
        <f t="shared" si="69"/>
        <v/>
      </c>
      <c r="R397" s="7" t="str">
        <f t="shared" ref="R397:R460" si="72">IF(ISBLANK(Q397),"",Q397-O397)</f>
        <v/>
      </c>
      <c r="AH397" s="9" t="str">
        <f t="shared" si="70"/>
        <v/>
      </c>
      <c r="AI397" s="9" t="str">
        <f t="shared" ref="AI397:AI460" si="73">IF(AH397="","",AH397/100)</f>
        <v/>
      </c>
    </row>
    <row r="398" spans="1:37" ht="20.100000000000001" customHeight="1">
      <c r="A398" s="8" t="str">
        <f t="shared" ref="A398:A461" si="74">IF(K398="","",IF(B398="",A397,A397+1))</f>
        <v/>
      </c>
      <c r="M398" s="7" t="str">
        <f>IF(A398="","",IF(S398="",IF(A398="","",VLOOKUP(K398,calendar_price_2013,MATCH(SUMIF(A$2:A11136,A398,L$2:L11136),Sheet2!$C$1:$P$1,0)+1,0)),S398)*L398)</f>
        <v/>
      </c>
      <c r="N398" s="7" t="str">
        <f t="shared" si="71"/>
        <v/>
      </c>
      <c r="O398" s="7" t="str">
        <f t="shared" si="69"/>
        <v/>
      </c>
      <c r="R398" s="7" t="str">
        <f t="shared" si="72"/>
        <v/>
      </c>
      <c r="T398" s="9">
        <v>1</v>
      </c>
      <c r="AH398" s="9" t="str">
        <f t="shared" si="70"/>
        <v/>
      </c>
      <c r="AI398" s="9" t="str">
        <f t="shared" si="73"/>
        <v/>
      </c>
      <c r="AJ398" s="9">
        <v>0</v>
      </c>
      <c r="AK398" s="9">
        <v>1</v>
      </c>
    </row>
    <row r="399" spans="1:37" ht="20.100000000000001" customHeight="1">
      <c r="A399" s="8" t="str">
        <f t="shared" si="74"/>
        <v/>
      </c>
      <c r="M399" s="7" t="str">
        <f>IF(A399="","",IF(S399="",IF(A399="","",VLOOKUP(K399,calendar_price_2013,MATCH(SUMIF(A$2:A11137,A399,L$2:L11137),Sheet2!$C$1:$P$1,0)+1,0)),S399)*L399)</f>
        <v/>
      </c>
      <c r="N399" s="7" t="str">
        <f t="shared" si="71"/>
        <v/>
      </c>
      <c r="O399" s="7" t="str">
        <f t="shared" si="69"/>
        <v/>
      </c>
      <c r="R399" s="7" t="str">
        <f t="shared" si="72"/>
        <v/>
      </c>
      <c r="AH399" s="9" t="str">
        <f t="shared" si="70"/>
        <v/>
      </c>
      <c r="AI399" s="9" t="str">
        <f t="shared" si="73"/>
        <v/>
      </c>
    </row>
    <row r="400" spans="1:37" ht="20.100000000000001" customHeight="1">
      <c r="A400" s="8" t="str">
        <f t="shared" si="74"/>
        <v/>
      </c>
      <c r="M400" s="7" t="str">
        <f>IF(A400="","",IF(S400="",IF(A400="","",VLOOKUP(K400,calendar_price_2013,MATCH(SUMIF(A$2:A11138,A400,L$2:L11138),Sheet2!$C$1:$P$1,0)+1,0)),S400)*L400)</f>
        <v/>
      </c>
      <c r="N400" s="7" t="str">
        <f t="shared" si="71"/>
        <v/>
      </c>
      <c r="O400" s="7" t="str">
        <f t="shared" si="69"/>
        <v/>
      </c>
      <c r="R400" s="7" t="str">
        <f t="shared" si="72"/>
        <v/>
      </c>
      <c r="AH400" s="9" t="str">
        <f t="shared" si="70"/>
        <v/>
      </c>
      <c r="AI400" s="9" t="str">
        <f t="shared" si="73"/>
        <v/>
      </c>
    </row>
    <row r="401" spans="1:37" ht="20.100000000000001" customHeight="1">
      <c r="A401" s="8" t="str">
        <f t="shared" si="74"/>
        <v/>
      </c>
      <c r="M401" s="7" t="str">
        <f>IF(A401="","",IF(S401="",IF(A401="","",VLOOKUP(K401,calendar_price_2013,MATCH(SUMIF(A$2:A11139,A401,L$2:L11139),Sheet2!$C$1:$P$1,0)+1,0)),S401)*L401)</f>
        <v/>
      </c>
      <c r="N401" s="7" t="str">
        <f t="shared" si="71"/>
        <v/>
      </c>
      <c r="O401" s="7" t="str">
        <f t="shared" si="69"/>
        <v/>
      </c>
      <c r="R401" s="7" t="str">
        <f t="shared" si="72"/>
        <v/>
      </c>
      <c r="AH401" s="9" t="str">
        <f t="shared" si="70"/>
        <v/>
      </c>
      <c r="AI401" s="9" t="str">
        <f t="shared" si="73"/>
        <v/>
      </c>
      <c r="AJ401" s="9">
        <v>1</v>
      </c>
    </row>
    <row r="402" spans="1:37" ht="20.100000000000001" customHeight="1">
      <c r="A402" s="8" t="str">
        <f t="shared" si="74"/>
        <v/>
      </c>
      <c r="M402" s="7" t="str">
        <f>IF(A402="","",IF(S402="",IF(A402="","",VLOOKUP(K402,calendar_price_2013,MATCH(SUMIF(A$2:A11140,A402,L$2:L11140),Sheet2!$C$1:$P$1,0)+1,0)),S402)*L402)</f>
        <v/>
      </c>
      <c r="N402" s="7" t="str">
        <f t="shared" si="71"/>
        <v/>
      </c>
      <c r="O402" s="7" t="str">
        <f t="shared" si="69"/>
        <v/>
      </c>
      <c r="R402" s="7" t="str">
        <f t="shared" si="72"/>
        <v/>
      </c>
      <c r="AH402" s="9" t="str">
        <f t="shared" si="70"/>
        <v/>
      </c>
      <c r="AI402" s="9" t="str">
        <f t="shared" si="73"/>
        <v/>
      </c>
    </row>
    <row r="403" spans="1:37" ht="20.100000000000001" customHeight="1">
      <c r="A403" s="8" t="str">
        <f t="shared" si="74"/>
        <v/>
      </c>
      <c r="M403" s="7" t="str">
        <f>IF(A403="","",IF(S403="",IF(A403="","",VLOOKUP(K403,calendar_price_2013,MATCH(SUMIF(A$2:A11141,A403,L$2:L11141),Sheet2!$C$1:$P$1,0)+1,0)),S403)*L403)</f>
        <v/>
      </c>
      <c r="N403" s="7" t="str">
        <f t="shared" si="71"/>
        <v/>
      </c>
      <c r="O403" s="7" t="str">
        <f t="shared" si="69"/>
        <v/>
      </c>
      <c r="R403" s="7" t="str">
        <f t="shared" si="72"/>
        <v/>
      </c>
      <c r="AH403" s="9" t="str">
        <f t="shared" si="70"/>
        <v/>
      </c>
      <c r="AI403" s="9" t="str">
        <f t="shared" si="73"/>
        <v/>
      </c>
    </row>
    <row r="404" spans="1:37" ht="20.100000000000001" customHeight="1">
      <c r="A404" s="8" t="str">
        <f t="shared" si="74"/>
        <v/>
      </c>
      <c r="M404" s="7" t="str">
        <f>IF(A404="","",IF(S404="",IF(A404="","",VLOOKUP(K404,calendar_price_2013,MATCH(SUMIF(A$2:A11142,A404,L$2:L11142),Sheet2!$C$1:$P$1,0)+1,0)),S404)*L404)</f>
        <v/>
      </c>
      <c r="N404" s="7" t="str">
        <f t="shared" si="71"/>
        <v/>
      </c>
      <c r="O404" s="7" t="str">
        <f t="shared" si="69"/>
        <v/>
      </c>
      <c r="R404" s="7" t="str">
        <f t="shared" si="72"/>
        <v/>
      </c>
      <c r="AH404" s="9" t="str">
        <f t="shared" si="70"/>
        <v/>
      </c>
      <c r="AI404" s="9" t="str">
        <f t="shared" si="73"/>
        <v/>
      </c>
    </row>
    <row r="405" spans="1:37" ht="20.100000000000001" customHeight="1">
      <c r="A405" s="8" t="str">
        <f t="shared" si="74"/>
        <v/>
      </c>
      <c r="M405" s="7" t="str">
        <f>IF(A405="","",IF(S405="",IF(A405="","",VLOOKUP(K405,calendar_price_2013,MATCH(SUMIF(A$2:A11143,A405,L$2:L11143),Sheet2!$C$1:$P$1,0)+1,0)),S405)*L405)</f>
        <v/>
      </c>
      <c r="N405" s="7" t="str">
        <f t="shared" si="71"/>
        <v/>
      </c>
      <c r="O405" s="7" t="str">
        <f t="shared" si="69"/>
        <v/>
      </c>
      <c r="R405" s="7" t="str">
        <f t="shared" si="72"/>
        <v/>
      </c>
      <c r="AB405" s="9" t="s">
        <v>189</v>
      </c>
      <c r="AH405" s="9" t="str">
        <f t="shared" si="70"/>
        <v/>
      </c>
      <c r="AI405" s="9" t="str">
        <f t="shared" si="73"/>
        <v/>
      </c>
      <c r="AJ405" s="9">
        <v>0</v>
      </c>
      <c r="AK405" s="9">
        <v>0</v>
      </c>
    </row>
    <row r="406" spans="1:37" ht="20.100000000000001" customHeight="1">
      <c r="A406" s="8" t="str">
        <f t="shared" si="74"/>
        <v/>
      </c>
      <c r="M406" s="7" t="str">
        <f>IF(A406="","",IF(S406="",IF(A406="","",VLOOKUP(K406,calendar_price_2013,MATCH(SUMIF(A$2:A11144,A406,L$2:L11144),Sheet2!$C$1:$P$1,0)+1,0)),S406)*L406)</f>
        <v/>
      </c>
      <c r="N406" s="7" t="str">
        <f t="shared" si="71"/>
        <v/>
      </c>
      <c r="O406" s="7" t="str">
        <f t="shared" si="69"/>
        <v/>
      </c>
      <c r="R406" s="7" t="str">
        <f t="shared" si="72"/>
        <v/>
      </c>
      <c r="AH406" s="9" t="str">
        <f t="shared" si="70"/>
        <v/>
      </c>
      <c r="AI406" s="9" t="str">
        <f t="shared" si="73"/>
        <v/>
      </c>
    </row>
    <row r="407" spans="1:37" ht="20.100000000000001" customHeight="1">
      <c r="A407" s="8" t="str">
        <f t="shared" si="74"/>
        <v/>
      </c>
      <c r="M407" s="7">
        <v>43</v>
      </c>
      <c r="N407" s="7">
        <v>0</v>
      </c>
      <c r="O407" s="7" t="str">
        <f t="shared" si="69"/>
        <v/>
      </c>
      <c r="R407" s="7" t="str">
        <f t="shared" si="72"/>
        <v/>
      </c>
      <c r="AH407" s="9" t="str">
        <f t="shared" si="70"/>
        <v/>
      </c>
      <c r="AI407" s="9" t="str">
        <f t="shared" si="73"/>
        <v/>
      </c>
    </row>
    <row r="408" spans="1:37" ht="20.100000000000001" customHeight="1">
      <c r="A408" s="8" t="str">
        <f t="shared" si="74"/>
        <v/>
      </c>
      <c r="M408" s="7">
        <v>43</v>
      </c>
      <c r="N408" s="7">
        <v>0</v>
      </c>
      <c r="O408" s="7" t="str">
        <f t="shared" si="69"/>
        <v/>
      </c>
      <c r="R408" s="7" t="str">
        <f t="shared" si="72"/>
        <v/>
      </c>
      <c r="AH408" s="9" t="str">
        <f t="shared" si="70"/>
        <v/>
      </c>
      <c r="AI408" s="9" t="str">
        <f t="shared" si="73"/>
        <v/>
      </c>
    </row>
    <row r="409" spans="1:37" ht="20.100000000000001" customHeight="1">
      <c r="A409" s="8" t="str">
        <f t="shared" si="74"/>
        <v/>
      </c>
      <c r="M409" s="7">
        <v>43</v>
      </c>
      <c r="N409" s="7">
        <v>0</v>
      </c>
      <c r="O409" s="7" t="str">
        <f t="shared" si="69"/>
        <v/>
      </c>
      <c r="R409" s="7" t="str">
        <f t="shared" si="72"/>
        <v/>
      </c>
      <c r="AH409" s="9" t="str">
        <f t="shared" si="70"/>
        <v/>
      </c>
      <c r="AI409" s="9" t="str">
        <f t="shared" si="73"/>
        <v/>
      </c>
    </row>
    <row r="410" spans="1:37" ht="20.100000000000001" customHeight="1">
      <c r="A410" s="8" t="str">
        <f t="shared" si="74"/>
        <v/>
      </c>
      <c r="M410" s="7" t="str">
        <f>IF(A410="","",IF(S410="",IF(A410="","",VLOOKUP(K410,calendar_price_2013,MATCH(SUMIF(A$2:A11148,A410,L$2:L11148),Sheet2!$C$1:$P$1,0)+1,0)),S410)*L410)</f>
        <v/>
      </c>
      <c r="N410" s="7" t="str">
        <f t="shared" si="71"/>
        <v/>
      </c>
      <c r="O410" s="7" t="str">
        <f t="shared" si="69"/>
        <v/>
      </c>
      <c r="R410" s="7" t="str">
        <f t="shared" si="72"/>
        <v/>
      </c>
      <c r="AH410" s="9" t="str">
        <f t="shared" si="70"/>
        <v/>
      </c>
      <c r="AI410" s="9" t="str">
        <f t="shared" si="73"/>
        <v/>
      </c>
      <c r="AJ410" s="9">
        <v>0</v>
      </c>
      <c r="AK410" s="9">
        <v>1</v>
      </c>
    </row>
    <row r="411" spans="1:37" ht="20.100000000000001" customHeight="1">
      <c r="A411" s="8" t="str">
        <f t="shared" si="74"/>
        <v/>
      </c>
      <c r="M411" s="7" t="str">
        <f>IF(A411="","",IF(S411="",IF(A411="","",VLOOKUP(K411,calendar_price_2013,MATCH(SUMIF(A$2:A11149,A411,L$2:L11149),Sheet2!$C$1:$P$1,0)+1,0)),S411)*L411)</f>
        <v/>
      </c>
      <c r="N411" s="7" t="str">
        <f t="shared" si="71"/>
        <v/>
      </c>
      <c r="O411" s="7" t="str">
        <f t="shared" si="69"/>
        <v/>
      </c>
      <c r="R411" s="7" t="str">
        <f t="shared" si="72"/>
        <v/>
      </c>
      <c r="AH411" s="9" t="str">
        <f t="shared" si="70"/>
        <v/>
      </c>
      <c r="AI411" s="9" t="str">
        <f t="shared" si="73"/>
        <v/>
      </c>
    </row>
    <row r="412" spans="1:37" ht="20.100000000000001" customHeight="1">
      <c r="A412" s="8" t="str">
        <f t="shared" si="74"/>
        <v/>
      </c>
      <c r="M412" s="7" t="str">
        <f>IF(A412="","",IF(S412="",IF(A412="","",VLOOKUP(K412,calendar_price_2013,MATCH(SUMIF(A$2:A11150,A412,L$2:L11150),Sheet2!$C$1:$P$1,0)+1,0)),S412)*L412)</f>
        <v/>
      </c>
      <c r="N412" s="7" t="str">
        <f t="shared" si="71"/>
        <v/>
      </c>
      <c r="O412" s="7" t="str">
        <f t="shared" si="69"/>
        <v/>
      </c>
      <c r="R412" s="7" t="str">
        <f t="shared" si="72"/>
        <v/>
      </c>
      <c r="AH412" s="9" t="str">
        <f t="shared" si="70"/>
        <v/>
      </c>
      <c r="AI412" s="9" t="str">
        <f t="shared" si="73"/>
        <v/>
      </c>
      <c r="AJ412" s="9">
        <v>1</v>
      </c>
    </row>
    <row r="413" spans="1:37" ht="20.100000000000001" customHeight="1">
      <c r="A413" s="8" t="str">
        <f t="shared" si="74"/>
        <v/>
      </c>
      <c r="M413" s="7" t="str">
        <f>IF(A413="","",IF(S413="",IF(A413="","",VLOOKUP(K413,calendar_price_2013,MATCH(SUMIF(A$2:A11151,A413,L$2:L11151),Sheet2!$C$1:$P$1,0)+1,0)),S413)*L413)</f>
        <v/>
      </c>
      <c r="N413" s="7" t="str">
        <f t="shared" si="71"/>
        <v/>
      </c>
      <c r="O413" s="7" t="str">
        <f t="shared" si="69"/>
        <v/>
      </c>
      <c r="R413" s="7" t="str">
        <f t="shared" si="72"/>
        <v/>
      </c>
      <c r="AH413" s="9" t="str">
        <f t="shared" si="70"/>
        <v/>
      </c>
      <c r="AI413" s="9" t="str">
        <f t="shared" si="73"/>
        <v/>
      </c>
    </row>
    <row r="414" spans="1:37" ht="20.100000000000001" customHeight="1">
      <c r="A414" s="8" t="str">
        <f t="shared" si="74"/>
        <v/>
      </c>
      <c r="M414" s="7" t="str">
        <f>IF(A414="","",IF(S414="",IF(A414="","",VLOOKUP(K414,calendar_price_2013,MATCH(SUMIF(A$2:A11152,A414,L$2:L11152),Sheet2!$C$1:$P$1,0)+1,0)),S414)*L414)</f>
        <v/>
      </c>
      <c r="N414" s="7" t="str">
        <f t="shared" si="71"/>
        <v/>
      </c>
      <c r="O414" s="7" t="str">
        <f t="shared" si="69"/>
        <v/>
      </c>
      <c r="R414" s="7" t="str">
        <f t="shared" si="72"/>
        <v/>
      </c>
      <c r="AH414" s="9" t="str">
        <f t="shared" si="70"/>
        <v/>
      </c>
      <c r="AI414" s="9" t="str">
        <f t="shared" si="73"/>
        <v/>
      </c>
    </row>
    <row r="415" spans="1:37" ht="20.100000000000001" customHeight="1">
      <c r="A415" s="8" t="str">
        <f t="shared" si="74"/>
        <v/>
      </c>
      <c r="M415" s="7" t="str">
        <f>IF(A415="","",IF(S415="",IF(A415="","",VLOOKUP(K415,calendar_price_2013,MATCH(SUMIF(A$2:A11153,A415,L$2:L11153),Sheet2!$C$1:$P$1,0)+1,0)),S415)*L415)</f>
        <v/>
      </c>
      <c r="N415" s="7" t="str">
        <f t="shared" si="71"/>
        <v/>
      </c>
      <c r="O415" s="7" t="str">
        <f t="shared" si="69"/>
        <v/>
      </c>
      <c r="R415" s="7" t="str">
        <f t="shared" si="72"/>
        <v/>
      </c>
      <c r="AH415" s="9" t="str">
        <f t="shared" si="70"/>
        <v/>
      </c>
      <c r="AI415" s="9" t="str">
        <f t="shared" si="73"/>
        <v/>
      </c>
      <c r="AJ415" s="9">
        <v>0</v>
      </c>
      <c r="AK415" s="9">
        <v>1</v>
      </c>
    </row>
    <row r="416" spans="1:37" ht="20.100000000000001" customHeight="1">
      <c r="A416" s="8" t="str">
        <f t="shared" si="74"/>
        <v/>
      </c>
      <c r="M416" s="7" t="str">
        <f>IF(A416="","",IF(S416="",IF(A416="","",VLOOKUP(K416,calendar_price_2013,MATCH(SUMIF(A$2:A11154,A416,L$2:L11154),Sheet2!$C$1:$P$1,0)+1,0)),S416)*L416)</f>
        <v/>
      </c>
      <c r="N416" s="7" t="str">
        <f t="shared" si="71"/>
        <v/>
      </c>
      <c r="O416" s="7" t="str">
        <f t="shared" si="69"/>
        <v/>
      </c>
      <c r="R416" s="7" t="str">
        <f t="shared" si="72"/>
        <v/>
      </c>
      <c r="AH416" s="9" t="str">
        <f t="shared" si="70"/>
        <v/>
      </c>
      <c r="AI416" s="9" t="str">
        <f t="shared" si="73"/>
        <v/>
      </c>
    </row>
    <row r="417" spans="1:36" ht="20.100000000000001" customHeight="1">
      <c r="A417" s="8" t="str">
        <f t="shared" si="74"/>
        <v/>
      </c>
      <c r="M417" s="7" t="str">
        <f>IF(A417="","",IF(S417="",IF(A417="","",VLOOKUP(K417,calendar_price_2013,MATCH(SUMIF(A$2:A11155,A417,L$2:L11155),Sheet2!$C$1:$P$1,0)+1,0)),S417)*L417)</f>
        <v/>
      </c>
      <c r="N417" s="7" t="str">
        <f t="shared" si="71"/>
        <v/>
      </c>
      <c r="O417" s="7" t="str">
        <f t="shared" si="69"/>
        <v/>
      </c>
      <c r="R417" s="7" t="str">
        <f t="shared" si="72"/>
        <v/>
      </c>
      <c r="AH417" s="9" t="str">
        <f t="shared" si="70"/>
        <v/>
      </c>
      <c r="AI417" s="9" t="str">
        <f t="shared" si="73"/>
        <v/>
      </c>
    </row>
    <row r="418" spans="1:36" ht="20.100000000000001" customHeight="1">
      <c r="A418" s="8" t="str">
        <f t="shared" si="74"/>
        <v/>
      </c>
      <c r="M418" s="7" t="str">
        <f>IF(A418="","",IF(S418="",IF(A418="","",VLOOKUP(K418,calendar_price_2013,MATCH(SUMIF(A$2:A11156,A418,L$2:L11156),Sheet2!$C$1:$P$1,0)+1,0)),S418)*L418)</f>
        <v/>
      </c>
      <c r="N418" s="7" t="str">
        <f t="shared" si="71"/>
        <v/>
      </c>
      <c r="O418" s="7" t="str">
        <f t="shared" si="69"/>
        <v/>
      </c>
      <c r="R418" s="7" t="str">
        <f t="shared" si="72"/>
        <v/>
      </c>
      <c r="AH418" s="9" t="str">
        <f t="shared" si="70"/>
        <v/>
      </c>
      <c r="AI418" s="9" t="str">
        <f t="shared" si="73"/>
        <v/>
      </c>
      <c r="AJ418" s="9">
        <v>1</v>
      </c>
    </row>
    <row r="419" spans="1:36" ht="20.100000000000001" customHeight="1">
      <c r="A419" s="8" t="str">
        <f t="shared" si="74"/>
        <v/>
      </c>
      <c r="M419" s="7" t="str">
        <f>IF(A419="","",IF(S419="",IF(A419="","",VLOOKUP(K419,calendar_price_2013,MATCH(SUMIF(A$2:A11157,A419,L$2:L11157),Sheet2!$C$1:$P$1,0)+1,0)),S419)*L419)</f>
        <v/>
      </c>
      <c r="N419" s="7" t="str">
        <f t="shared" si="71"/>
        <v/>
      </c>
      <c r="O419" s="7" t="str">
        <f t="shared" si="69"/>
        <v/>
      </c>
      <c r="R419" s="7" t="str">
        <f t="shared" si="72"/>
        <v/>
      </c>
      <c r="AH419" s="9" t="str">
        <f t="shared" si="70"/>
        <v/>
      </c>
      <c r="AI419" s="9" t="str">
        <f t="shared" si="73"/>
        <v/>
      </c>
      <c r="AJ419" s="9">
        <v>1</v>
      </c>
    </row>
    <row r="420" spans="1:36" ht="20.100000000000001" customHeight="1">
      <c r="A420" s="8" t="str">
        <f t="shared" si="74"/>
        <v/>
      </c>
      <c r="M420" s="7" t="str">
        <f>IF(A420="","",IF(S420="",IF(A420="","",VLOOKUP(K420,calendar_price_2013,MATCH(SUMIF(A$2:A11158,A420,L$2:L11158),Sheet2!$C$1:$P$1,0)+1,0)),S420)*L420)</f>
        <v/>
      </c>
      <c r="N420" s="7" t="str">
        <f t="shared" si="71"/>
        <v/>
      </c>
      <c r="O420" s="7" t="str">
        <f t="shared" si="69"/>
        <v/>
      </c>
      <c r="R420" s="7" t="str">
        <f t="shared" si="72"/>
        <v/>
      </c>
      <c r="AH420" s="9" t="str">
        <f t="shared" si="70"/>
        <v/>
      </c>
      <c r="AI420" s="9" t="str">
        <f t="shared" si="73"/>
        <v/>
      </c>
    </row>
    <row r="421" spans="1:36" ht="20.100000000000001" customHeight="1">
      <c r="A421" s="8" t="str">
        <f t="shared" si="74"/>
        <v/>
      </c>
      <c r="M421" s="7" t="str">
        <f>IF(A421="","",IF(S421="",IF(A421="","",VLOOKUP(K421,calendar_price_2013,MATCH(SUMIF(A$2:A11159,A421,L$2:L11159),Sheet2!$C$1:$P$1,0)+1,0)),S421)*L421)</f>
        <v/>
      </c>
      <c r="N421" s="7" t="str">
        <f t="shared" si="71"/>
        <v/>
      </c>
      <c r="O421" s="7" t="str">
        <f t="shared" si="69"/>
        <v/>
      </c>
      <c r="R421" s="7" t="str">
        <f t="shared" si="72"/>
        <v/>
      </c>
      <c r="AH421" s="9" t="str">
        <f t="shared" si="70"/>
        <v/>
      </c>
      <c r="AI421" s="9" t="str">
        <f t="shared" si="73"/>
        <v/>
      </c>
    </row>
    <row r="422" spans="1:36" ht="20.100000000000001" customHeight="1">
      <c r="A422" s="8" t="str">
        <f t="shared" si="74"/>
        <v/>
      </c>
      <c r="M422" s="7" t="str">
        <f>IF(A422="","",IF(S422="",IF(A422="","",VLOOKUP(K422,calendar_price_2013,MATCH(SUMIF(A$2:A11160,A422,L$2:L11160),Sheet2!$C$1:$P$1,0)+1,0)),S422)*L422)</f>
        <v/>
      </c>
      <c r="N422" s="7" t="str">
        <f t="shared" si="71"/>
        <v/>
      </c>
      <c r="O422" s="7" t="str">
        <f t="shared" si="69"/>
        <v/>
      </c>
      <c r="R422" s="7" t="str">
        <f t="shared" si="72"/>
        <v/>
      </c>
      <c r="AH422" s="9" t="str">
        <f t="shared" si="70"/>
        <v/>
      </c>
      <c r="AI422" s="9" t="str">
        <f t="shared" si="73"/>
        <v/>
      </c>
      <c r="AJ422" s="9">
        <v>1</v>
      </c>
    </row>
    <row r="423" spans="1:36" ht="20.100000000000001" customHeight="1">
      <c r="A423" s="8" t="str">
        <f t="shared" si="74"/>
        <v/>
      </c>
      <c r="M423" s="7" t="str">
        <f>IF(A423="","",IF(S423="",IF(A423="","",VLOOKUP(K423,calendar_price_2013,MATCH(SUMIF(A$2:A11161,A423,L$2:L11161),Sheet2!$C$1:$P$1,0)+1,0)),S423)*L423)</f>
        <v/>
      </c>
      <c r="N423" s="7" t="str">
        <f t="shared" si="71"/>
        <v/>
      </c>
      <c r="O423" s="7" t="str">
        <f t="shared" ref="O423:O454" si="75">IF(H423="","",SUMIF(A423:A11162,A423,M423:M11162)+SUMIF(A423:A11162,A423,N423:N11162))</f>
        <v/>
      </c>
      <c r="R423" s="7" t="str">
        <f t="shared" si="72"/>
        <v/>
      </c>
      <c r="AH423" s="9" t="str">
        <f t="shared" ref="AH423:AH454" si="76">IF(H423="","",SUMIF(A423:A11162,A423,L423:L11162))</f>
        <v/>
      </c>
      <c r="AI423" s="9" t="str">
        <f t="shared" si="73"/>
        <v/>
      </c>
    </row>
    <row r="424" spans="1:36" ht="20.100000000000001" customHeight="1">
      <c r="A424" s="8" t="str">
        <f t="shared" si="74"/>
        <v/>
      </c>
      <c r="M424" s="7" t="str">
        <f>IF(A424="","",IF(S424="",IF(A424="","",VLOOKUP(K424,calendar_price_2013,MATCH(SUMIF(A$2:A11162,A424,L$2:L11162),Sheet2!$C$1:$P$1,0)+1,0)),S424)*L424)</f>
        <v/>
      </c>
      <c r="N424" s="7" t="str">
        <f t="shared" si="71"/>
        <v/>
      </c>
      <c r="O424" s="7" t="str">
        <f t="shared" si="75"/>
        <v/>
      </c>
      <c r="R424" s="7" t="str">
        <f t="shared" si="72"/>
        <v/>
      </c>
      <c r="AH424" s="9" t="str">
        <f t="shared" si="76"/>
        <v/>
      </c>
      <c r="AI424" s="9" t="str">
        <f t="shared" si="73"/>
        <v/>
      </c>
      <c r="AJ424" s="9">
        <v>1</v>
      </c>
    </row>
    <row r="425" spans="1:36" ht="20.100000000000001" customHeight="1">
      <c r="A425" s="8" t="str">
        <f t="shared" si="74"/>
        <v/>
      </c>
      <c r="M425" s="7" t="str">
        <f>IF(A425="","",IF(S425="",IF(A425="","",VLOOKUP(K425,calendar_price_2013,MATCH(SUMIF(A$2:A11163,A425,L$2:L11163),Sheet2!$C$1:$P$1,0)+1,0)),S425)*L425)</f>
        <v/>
      </c>
      <c r="N425" s="7" t="str">
        <f t="shared" si="71"/>
        <v/>
      </c>
      <c r="O425" s="7" t="str">
        <f t="shared" si="75"/>
        <v/>
      </c>
      <c r="R425" s="7" t="str">
        <f t="shared" si="72"/>
        <v/>
      </c>
      <c r="AH425" s="9" t="str">
        <f t="shared" si="76"/>
        <v/>
      </c>
      <c r="AI425" s="9" t="str">
        <f t="shared" si="73"/>
        <v/>
      </c>
    </row>
    <row r="426" spans="1:36" ht="20.100000000000001" customHeight="1">
      <c r="A426" s="8" t="str">
        <f t="shared" si="74"/>
        <v/>
      </c>
      <c r="M426" s="7" t="str">
        <f>IF(A426="","",IF(S426="",IF(A426="","",VLOOKUP(K426,calendar_price_2013,MATCH(SUMIF(A$2:A11164,A426,L$2:L11164),Sheet2!$C$1:$P$1,0)+1,0)),S426)*L426)</f>
        <v/>
      </c>
      <c r="N426" s="7" t="str">
        <f t="shared" si="71"/>
        <v/>
      </c>
      <c r="O426" s="7" t="str">
        <f t="shared" si="75"/>
        <v/>
      </c>
      <c r="R426" s="7" t="str">
        <f t="shared" si="72"/>
        <v/>
      </c>
      <c r="AH426" s="9" t="str">
        <f t="shared" si="76"/>
        <v/>
      </c>
      <c r="AI426" s="9" t="str">
        <f t="shared" si="73"/>
        <v/>
      </c>
      <c r="AJ426" s="9">
        <v>1</v>
      </c>
    </row>
    <row r="427" spans="1:36" ht="20.100000000000001" customHeight="1">
      <c r="A427" s="8" t="str">
        <f t="shared" si="74"/>
        <v/>
      </c>
      <c r="M427" s="7" t="str">
        <f>IF(A427="","",IF(S427="",IF(A427="","",VLOOKUP(K427,calendar_price_2013,MATCH(SUMIF(A$2:A11165,A427,L$2:L11165),Sheet2!$C$1:$P$1,0)+1,0)),S427)*L427)</f>
        <v/>
      </c>
      <c r="N427" s="7" t="str">
        <f t="shared" si="71"/>
        <v/>
      </c>
      <c r="O427" s="7" t="str">
        <f t="shared" si="75"/>
        <v/>
      </c>
      <c r="R427" s="7" t="str">
        <f t="shared" si="72"/>
        <v/>
      </c>
      <c r="AH427" s="9" t="str">
        <f t="shared" si="76"/>
        <v/>
      </c>
      <c r="AI427" s="9" t="str">
        <f t="shared" si="73"/>
        <v/>
      </c>
    </row>
    <row r="428" spans="1:36" ht="20.100000000000001" customHeight="1">
      <c r="A428" s="8" t="str">
        <f t="shared" si="74"/>
        <v/>
      </c>
      <c r="M428" s="7" t="str">
        <f>IF(A428="","",IF(S428="",IF(A428="","",VLOOKUP(K428,calendar_price_2013,MATCH(SUMIF(A$2:A11166,A428,L$2:L11166),Sheet2!$C$1:$P$1,0)+1,0)),S428)*L428)</f>
        <v/>
      </c>
      <c r="N428" s="7" t="str">
        <f t="shared" si="71"/>
        <v/>
      </c>
      <c r="O428" s="7" t="str">
        <f t="shared" si="75"/>
        <v/>
      </c>
      <c r="R428" s="7" t="str">
        <f t="shared" si="72"/>
        <v/>
      </c>
      <c r="AH428" s="9" t="str">
        <f t="shared" si="76"/>
        <v/>
      </c>
      <c r="AI428" s="9" t="str">
        <f t="shared" si="73"/>
        <v/>
      </c>
    </row>
    <row r="429" spans="1:36" ht="20.100000000000001" customHeight="1">
      <c r="A429" s="8" t="str">
        <f t="shared" si="74"/>
        <v/>
      </c>
      <c r="M429" s="7" t="str">
        <f>IF(A429="","",IF(S429="",IF(A429="","",VLOOKUP(K429,calendar_price_2013,MATCH(SUMIF(A$2:A11167,A429,L$2:L11167),Sheet2!$C$1:$P$1,0)+1,0)),S429)*L429)</f>
        <v/>
      </c>
      <c r="N429" s="7" t="str">
        <f t="shared" si="71"/>
        <v/>
      </c>
      <c r="O429" s="7" t="str">
        <f t="shared" si="75"/>
        <v/>
      </c>
      <c r="R429" s="7" t="str">
        <f t="shared" si="72"/>
        <v/>
      </c>
      <c r="AH429" s="9" t="str">
        <f t="shared" si="76"/>
        <v/>
      </c>
      <c r="AI429" s="9" t="str">
        <f t="shared" si="73"/>
        <v/>
      </c>
      <c r="AJ429" s="9">
        <v>1</v>
      </c>
    </row>
    <row r="430" spans="1:36" ht="20.100000000000001" customHeight="1">
      <c r="A430" s="8" t="str">
        <f t="shared" si="74"/>
        <v/>
      </c>
      <c r="M430" s="7" t="str">
        <f>IF(A430="","",IF(S430="",IF(A430="","",VLOOKUP(K430,calendar_price_2013,MATCH(SUMIF(A$2:A11168,A430,L$2:L11168),Sheet2!$C$1:$P$1,0)+1,0)),S430)*L430)</f>
        <v/>
      </c>
      <c r="N430" s="7" t="str">
        <f t="shared" si="71"/>
        <v/>
      </c>
      <c r="O430" s="7" t="str">
        <f t="shared" si="75"/>
        <v/>
      </c>
      <c r="R430" s="7" t="str">
        <f t="shared" si="72"/>
        <v/>
      </c>
      <c r="AH430" s="9" t="str">
        <f t="shared" si="76"/>
        <v/>
      </c>
      <c r="AI430" s="9" t="str">
        <f t="shared" si="73"/>
        <v/>
      </c>
    </row>
    <row r="431" spans="1:36" ht="20.100000000000001" customHeight="1">
      <c r="A431" s="8" t="str">
        <f t="shared" si="74"/>
        <v/>
      </c>
      <c r="M431" s="7" t="str">
        <f>IF(A431="","",IF(S431="",IF(A431="","",VLOOKUP(K431,calendar_price_2013,MATCH(SUMIF(A$2:A11169,A431,L$2:L11169),Sheet2!$C$1:$P$1,0)+1,0)),S431)*L431)</f>
        <v/>
      </c>
      <c r="N431" s="7" t="str">
        <f t="shared" si="71"/>
        <v/>
      </c>
      <c r="O431" s="7" t="str">
        <f t="shared" si="75"/>
        <v/>
      </c>
      <c r="R431" s="7" t="str">
        <f t="shared" si="72"/>
        <v/>
      </c>
      <c r="AH431" s="9" t="str">
        <f t="shared" si="76"/>
        <v/>
      </c>
      <c r="AI431" s="9" t="str">
        <f t="shared" si="73"/>
        <v/>
      </c>
    </row>
    <row r="432" spans="1:36" ht="20.100000000000001" customHeight="1">
      <c r="A432" s="8" t="str">
        <f t="shared" si="74"/>
        <v/>
      </c>
      <c r="M432" s="7" t="str">
        <f>IF(A432="","",IF(S432="",IF(A432="","",VLOOKUP(K432,calendar_price_2013,MATCH(SUMIF(A$2:A11170,A432,L$2:L11170),Sheet2!$C$1:$P$1,0)+1,0)),S432)*L432)</f>
        <v/>
      </c>
      <c r="N432" s="7" t="str">
        <f t="shared" si="71"/>
        <v/>
      </c>
      <c r="O432" s="7" t="str">
        <f t="shared" si="75"/>
        <v/>
      </c>
      <c r="R432" s="7" t="str">
        <f t="shared" si="72"/>
        <v/>
      </c>
      <c r="AH432" s="9" t="str">
        <f t="shared" si="76"/>
        <v/>
      </c>
      <c r="AI432" s="9" t="str">
        <f t="shared" si="73"/>
        <v/>
      </c>
      <c r="AJ432" s="9">
        <v>1</v>
      </c>
    </row>
    <row r="433" spans="1:37" ht="20.100000000000001" customHeight="1">
      <c r="A433" s="8" t="str">
        <f t="shared" si="74"/>
        <v/>
      </c>
      <c r="M433" s="7" t="str">
        <f>IF(A433="","",IF(S433="",IF(A433="","",VLOOKUP(K433,calendar_price_2013,MATCH(SUMIF(A$2:A11171,A433,L$2:L11171),Sheet2!$C$1:$P$1,0)+1,0)),S433)*L433)</f>
        <v/>
      </c>
      <c r="N433" s="7" t="str">
        <f t="shared" si="71"/>
        <v/>
      </c>
      <c r="O433" s="7" t="str">
        <f t="shared" si="75"/>
        <v/>
      </c>
      <c r="R433" s="7" t="str">
        <f t="shared" si="72"/>
        <v/>
      </c>
      <c r="AH433" s="9" t="str">
        <f t="shared" si="76"/>
        <v/>
      </c>
      <c r="AI433" s="9" t="str">
        <f t="shared" si="73"/>
        <v/>
      </c>
    </row>
    <row r="434" spans="1:37" ht="20.100000000000001" customHeight="1">
      <c r="A434" s="8" t="str">
        <f t="shared" si="74"/>
        <v/>
      </c>
      <c r="M434" s="7" t="str">
        <f>IF(A434="","",IF(S434="",IF(A434="","",VLOOKUP(K434,calendar_price_2013,MATCH(SUMIF(A$2:A11172,A434,L$2:L11172),Sheet2!$C$1:$P$1,0)+1,0)),S434)*L434)</f>
        <v/>
      </c>
      <c r="N434" s="7" t="str">
        <f t="shared" si="71"/>
        <v/>
      </c>
      <c r="O434" s="7" t="str">
        <f t="shared" si="75"/>
        <v/>
      </c>
      <c r="R434" s="7" t="str">
        <f t="shared" si="72"/>
        <v/>
      </c>
      <c r="AH434" s="9" t="str">
        <f t="shared" si="76"/>
        <v/>
      </c>
      <c r="AI434" s="9" t="str">
        <f t="shared" si="73"/>
        <v/>
      </c>
    </row>
    <row r="435" spans="1:37" ht="20.100000000000001" customHeight="1">
      <c r="A435" s="8" t="str">
        <f t="shared" si="74"/>
        <v/>
      </c>
      <c r="M435" s="7" t="str">
        <f>IF(A435="","",IF(S435="",IF(A435="","",VLOOKUP(K435,calendar_price_2013,MATCH(SUMIF(A$2:A11173,A435,L$2:L11173),Sheet2!$C$1:$P$1,0)+1,0)),S435)*L435)</f>
        <v/>
      </c>
      <c r="N435" s="7" t="str">
        <f t="shared" si="71"/>
        <v/>
      </c>
      <c r="O435" s="7" t="str">
        <f t="shared" si="75"/>
        <v/>
      </c>
      <c r="R435" s="7" t="str">
        <f t="shared" si="72"/>
        <v/>
      </c>
      <c r="AH435" s="9" t="str">
        <f t="shared" si="76"/>
        <v/>
      </c>
      <c r="AI435" s="9" t="str">
        <f t="shared" si="73"/>
        <v/>
      </c>
      <c r="AJ435" s="9">
        <v>1</v>
      </c>
    </row>
    <row r="436" spans="1:37" ht="20.100000000000001" customHeight="1">
      <c r="A436" s="8" t="str">
        <f t="shared" si="74"/>
        <v/>
      </c>
      <c r="M436" s="7" t="str">
        <f>IF(A436="","",IF(S436="",IF(A436="","",VLOOKUP(K436,calendar_price_2013,MATCH(SUMIF(A$2:A11174,A436,L$2:L11174),Sheet2!$C$1:$P$1,0)+1,0)),S436)*L436)</f>
        <v/>
      </c>
      <c r="N436" s="7" t="str">
        <f t="shared" si="71"/>
        <v/>
      </c>
      <c r="O436" s="7" t="str">
        <f t="shared" si="75"/>
        <v/>
      </c>
      <c r="R436" s="7" t="str">
        <f t="shared" si="72"/>
        <v/>
      </c>
      <c r="AH436" s="9" t="str">
        <f t="shared" si="76"/>
        <v/>
      </c>
      <c r="AI436" s="9" t="str">
        <f t="shared" si="73"/>
        <v/>
      </c>
    </row>
    <row r="437" spans="1:37" ht="20.100000000000001" customHeight="1">
      <c r="A437" s="8" t="str">
        <f t="shared" si="74"/>
        <v/>
      </c>
      <c r="M437" s="7" t="str">
        <f>IF(A437="","",IF(S437="",IF(A437="","",VLOOKUP(K437,calendar_price_2013,MATCH(SUMIF(A$2:A11175,A437,L$2:L11175),Sheet2!$C$1:$P$1,0)+1,0)),S437)*L437)</f>
        <v/>
      </c>
      <c r="N437" s="7" t="str">
        <f t="shared" si="71"/>
        <v/>
      </c>
      <c r="O437" s="7" t="str">
        <f t="shared" si="75"/>
        <v/>
      </c>
      <c r="R437" s="7" t="str">
        <f t="shared" si="72"/>
        <v/>
      </c>
      <c r="AH437" s="9" t="str">
        <f t="shared" si="76"/>
        <v/>
      </c>
      <c r="AI437" s="9" t="str">
        <f t="shared" si="73"/>
        <v/>
      </c>
      <c r="AJ437" s="9">
        <v>1</v>
      </c>
    </row>
    <row r="438" spans="1:37" ht="20.100000000000001" customHeight="1">
      <c r="A438" s="8" t="str">
        <f t="shared" si="74"/>
        <v/>
      </c>
      <c r="M438" s="7" t="str">
        <f>IF(A438="","",IF(S438="",IF(A438="","",VLOOKUP(K438,calendar_price_2013,MATCH(SUMIF(A$2:A11176,A438,L$2:L11176),Sheet2!$C$1:$P$1,0)+1,0)),S438)*L438)</f>
        <v/>
      </c>
      <c r="N438" s="7" t="str">
        <f t="shared" si="71"/>
        <v/>
      </c>
      <c r="O438" s="7" t="str">
        <f t="shared" si="75"/>
        <v/>
      </c>
      <c r="R438" s="7" t="str">
        <f t="shared" si="72"/>
        <v/>
      </c>
      <c r="AH438" s="9" t="str">
        <f t="shared" si="76"/>
        <v/>
      </c>
      <c r="AI438" s="9" t="str">
        <f t="shared" si="73"/>
        <v/>
      </c>
    </row>
    <row r="439" spans="1:37" ht="20.100000000000001" customHeight="1">
      <c r="A439" s="8" t="str">
        <f t="shared" si="74"/>
        <v/>
      </c>
      <c r="M439" s="7" t="str">
        <f>IF(A439="","",IF(S439="",IF(A439="","",VLOOKUP(K439,calendar_price_2013,MATCH(SUMIF(A$2:A11177,A439,L$2:L11177),Sheet2!$C$1:$P$1,0)+1,0)),S439)*L439)</f>
        <v/>
      </c>
      <c r="N439" s="7" t="str">
        <f t="shared" si="71"/>
        <v/>
      </c>
      <c r="O439" s="7" t="str">
        <f t="shared" si="75"/>
        <v/>
      </c>
      <c r="R439" s="7" t="str">
        <f t="shared" si="72"/>
        <v/>
      </c>
      <c r="AH439" s="9" t="str">
        <f t="shared" si="76"/>
        <v/>
      </c>
      <c r="AI439" s="9" t="str">
        <f t="shared" si="73"/>
        <v/>
      </c>
    </row>
    <row r="440" spans="1:37" ht="20.100000000000001" customHeight="1">
      <c r="A440" s="8" t="str">
        <f t="shared" si="74"/>
        <v/>
      </c>
      <c r="M440" s="7" t="str">
        <f>IF(A440="","",IF(S440="",IF(A440="","",VLOOKUP(K440,calendar_price_2013,MATCH(SUMIF(A$2:A11178,A440,L$2:L11178),Sheet2!$C$1:$P$1,0)+1,0)),S440)*L440)</f>
        <v/>
      </c>
      <c r="N440" s="7" t="str">
        <f t="shared" si="71"/>
        <v/>
      </c>
      <c r="O440" s="7" t="str">
        <f t="shared" si="75"/>
        <v/>
      </c>
      <c r="R440" s="7" t="str">
        <f t="shared" si="72"/>
        <v/>
      </c>
      <c r="AC440" s="9" t="s">
        <v>174</v>
      </c>
      <c r="AD440" s="9" t="s">
        <v>175</v>
      </c>
      <c r="AF440" s="9" t="s">
        <v>173</v>
      </c>
      <c r="AG440" s="9" t="s">
        <v>176</v>
      </c>
      <c r="AH440" s="9" t="str">
        <f t="shared" si="76"/>
        <v/>
      </c>
      <c r="AI440" s="9" t="str">
        <f t="shared" si="73"/>
        <v/>
      </c>
      <c r="AJ440" s="9">
        <v>1</v>
      </c>
    </row>
    <row r="441" spans="1:37" ht="20.100000000000001" customHeight="1">
      <c r="A441" s="8" t="str">
        <f t="shared" si="74"/>
        <v/>
      </c>
      <c r="M441" s="7" t="str">
        <f>IF(A441="","",IF(S441="",IF(A441="","",VLOOKUP(K441,calendar_price_2013,MATCH(SUMIF(A$2:A11179,A441,L$2:L11179),Sheet2!$C$1:$P$1,0)+1,0)),S441)*L441)</f>
        <v/>
      </c>
      <c r="N441" s="7" t="str">
        <f t="shared" si="71"/>
        <v/>
      </c>
      <c r="O441" s="7" t="str">
        <f t="shared" si="75"/>
        <v/>
      </c>
      <c r="R441" s="7" t="str">
        <f t="shared" si="72"/>
        <v/>
      </c>
      <c r="AH441" s="9" t="str">
        <f t="shared" si="76"/>
        <v/>
      </c>
      <c r="AI441" s="9" t="str">
        <f t="shared" si="73"/>
        <v/>
      </c>
      <c r="AJ441" s="9">
        <v>0</v>
      </c>
      <c r="AK441" s="9">
        <v>1</v>
      </c>
    </row>
    <row r="442" spans="1:37" ht="20.100000000000001" customHeight="1">
      <c r="A442" s="8" t="str">
        <f t="shared" si="74"/>
        <v/>
      </c>
      <c r="M442" s="7" t="str">
        <f>IF(A442="","",IF(S442="",IF(A442="","",VLOOKUP(K442,calendar_price_2013,MATCH(SUMIF(A$2:A11180,A442,L$2:L11180),Sheet2!$C$1:$P$1,0)+1,0)),S442)*L442)</f>
        <v/>
      </c>
      <c r="N442" s="7" t="str">
        <f t="shared" si="71"/>
        <v/>
      </c>
      <c r="O442" s="7" t="str">
        <f t="shared" si="75"/>
        <v/>
      </c>
      <c r="R442" s="7" t="str">
        <f t="shared" si="72"/>
        <v/>
      </c>
      <c r="AH442" s="9" t="str">
        <f t="shared" si="76"/>
        <v/>
      </c>
      <c r="AI442" s="9" t="str">
        <f t="shared" si="73"/>
        <v/>
      </c>
    </row>
    <row r="443" spans="1:37" ht="20.100000000000001" customHeight="1">
      <c r="A443" s="8" t="str">
        <f t="shared" si="74"/>
        <v/>
      </c>
      <c r="M443" s="7" t="str">
        <f>IF(A443="","",IF(S443="",IF(A443="","",VLOOKUP(K443,calendar_price_2013,MATCH(SUMIF(A$2:A11181,A443,L$2:L11181),Sheet2!$C$1:$P$1,0)+1,0)),S443)*L443)</f>
        <v/>
      </c>
      <c r="N443" s="7" t="str">
        <f t="shared" si="71"/>
        <v/>
      </c>
      <c r="O443" s="7" t="str">
        <f t="shared" si="75"/>
        <v/>
      </c>
      <c r="R443" s="7" t="str">
        <f t="shared" si="72"/>
        <v/>
      </c>
      <c r="AH443" s="9" t="str">
        <f t="shared" si="76"/>
        <v/>
      </c>
      <c r="AI443" s="9" t="str">
        <f t="shared" si="73"/>
        <v/>
      </c>
      <c r="AJ443" s="9">
        <v>1</v>
      </c>
    </row>
    <row r="444" spans="1:37" ht="20.100000000000001" customHeight="1">
      <c r="A444" s="8" t="str">
        <f t="shared" si="74"/>
        <v/>
      </c>
      <c r="M444" s="7" t="str">
        <f>IF(A444="","",IF(S444="",IF(A444="","",VLOOKUP(K444,calendar_price_2013,MATCH(SUMIF(A$2:A11182,A444,L$2:L11182),Sheet2!$C$1:$P$1,0)+1,0)),S444)*L444)</f>
        <v/>
      </c>
      <c r="N444" s="7" t="str">
        <f t="shared" si="71"/>
        <v/>
      </c>
      <c r="O444" s="7" t="str">
        <f t="shared" si="75"/>
        <v/>
      </c>
      <c r="R444" s="7" t="str">
        <f t="shared" si="72"/>
        <v/>
      </c>
      <c r="AH444" s="9" t="str">
        <f t="shared" si="76"/>
        <v/>
      </c>
      <c r="AI444" s="9" t="str">
        <f t="shared" si="73"/>
        <v/>
      </c>
      <c r="AJ444" s="9">
        <v>1</v>
      </c>
    </row>
    <row r="445" spans="1:37" ht="20.100000000000001" customHeight="1">
      <c r="A445" s="8" t="str">
        <f t="shared" si="74"/>
        <v/>
      </c>
      <c r="M445" s="7" t="str">
        <f>IF(A445="","",IF(S445="",IF(A445="","",VLOOKUP(K445,calendar_price_2013,MATCH(SUMIF(A$2:A11183,A445,L$2:L11183),Sheet2!$C$1:$P$1,0)+1,0)),S445)*L445)</f>
        <v/>
      </c>
      <c r="N445" s="7" t="str">
        <f t="shared" si="71"/>
        <v/>
      </c>
      <c r="O445" s="7" t="str">
        <f t="shared" si="75"/>
        <v/>
      </c>
      <c r="R445" s="7" t="str">
        <f t="shared" si="72"/>
        <v/>
      </c>
      <c r="AH445" s="9" t="str">
        <f t="shared" si="76"/>
        <v/>
      </c>
      <c r="AI445" s="9" t="str">
        <f t="shared" si="73"/>
        <v/>
      </c>
    </row>
    <row r="446" spans="1:37" ht="20.100000000000001" customHeight="1">
      <c r="A446" s="8" t="str">
        <f t="shared" si="74"/>
        <v/>
      </c>
      <c r="M446" s="7" t="str">
        <f>IF(A446="","",IF(S446="",IF(A446="","",VLOOKUP(K446,calendar_price_2013,MATCH(SUMIF(A$2:A11184,A446,L$2:L11184),Sheet2!$C$1:$P$1,0)+1,0)),S446)*L446)</f>
        <v/>
      </c>
      <c r="N446" s="7" t="str">
        <f t="shared" si="71"/>
        <v/>
      </c>
      <c r="O446" s="7" t="str">
        <f t="shared" si="75"/>
        <v/>
      </c>
      <c r="R446" s="7" t="str">
        <f t="shared" si="72"/>
        <v/>
      </c>
      <c r="AH446" s="9" t="str">
        <f t="shared" si="76"/>
        <v/>
      </c>
      <c r="AI446" s="9" t="str">
        <f t="shared" si="73"/>
        <v/>
      </c>
    </row>
    <row r="447" spans="1:37" ht="20.100000000000001" customHeight="1">
      <c r="A447" s="8" t="str">
        <f t="shared" si="74"/>
        <v/>
      </c>
      <c r="M447" s="7" t="str">
        <f>IF(A447="","",IF(S447="",IF(A447="","",VLOOKUP(K447,calendar_price_2013,MATCH(SUMIF(A$2:A11185,A447,L$2:L11185),Sheet2!$C$1:$P$1,0)+1,0)),S447)*L447)</f>
        <v/>
      </c>
      <c r="N447" s="7" t="str">
        <f t="shared" si="71"/>
        <v/>
      </c>
      <c r="O447" s="7" t="str">
        <f t="shared" si="75"/>
        <v/>
      </c>
      <c r="R447" s="7" t="str">
        <f t="shared" si="72"/>
        <v/>
      </c>
      <c r="AC447" s="9" t="s">
        <v>178</v>
      </c>
      <c r="AD447" s="9" t="s">
        <v>179</v>
      </c>
      <c r="AF447" s="9" t="s">
        <v>180</v>
      </c>
      <c r="AG447" s="9" t="s">
        <v>181</v>
      </c>
      <c r="AH447" s="9" t="str">
        <f t="shared" si="76"/>
        <v/>
      </c>
      <c r="AI447" s="9" t="str">
        <f t="shared" si="73"/>
        <v/>
      </c>
      <c r="AJ447" s="9">
        <v>1</v>
      </c>
    </row>
    <row r="448" spans="1:37" ht="20.100000000000001" customHeight="1">
      <c r="A448" s="8" t="str">
        <f t="shared" si="74"/>
        <v/>
      </c>
      <c r="M448" s="7" t="str">
        <f>IF(A448="","",IF(S448="",IF(A448="","",VLOOKUP(K448,calendar_price_2013,MATCH(SUMIF(A$2:A11186,A448,L$2:L11186),Sheet2!$C$1:$P$1,0)+1,0)),S448)*L448)</f>
        <v/>
      </c>
      <c r="N448" s="7" t="str">
        <f t="shared" si="71"/>
        <v/>
      </c>
      <c r="O448" s="7" t="str">
        <f t="shared" si="75"/>
        <v/>
      </c>
      <c r="R448" s="7" t="str">
        <f t="shared" si="72"/>
        <v/>
      </c>
      <c r="AH448" s="9" t="str">
        <f t="shared" si="76"/>
        <v/>
      </c>
      <c r="AI448" s="9" t="str">
        <f t="shared" si="73"/>
        <v/>
      </c>
    </row>
    <row r="449" spans="1:37" ht="20.100000000000001" customHeight="1">
      <c r="A449" s="8" t="str">
        <f t="shared" si="74"/>
        <v/>
      </c>
      <c r="M449" s="7" t="str">
        <f>IF(A449="","",IF(S449="",IF(A449="","",VLOOKUP(K449,calendar_price_2013,MATCH(SUMIF(A$2:A11187,A449,L$2:L11187),Sheet2!$C$1:$P$1,0)+1,0)),S449)*L449)</f>
        <v/>
      </c>
      <c r="N449" s="7" t="str">
        <f t="shared" si="71"/>
        <v/>
      </c>
      <c r="O449" s="7" t="str">
        <f t="shared" si="75"/>
        <v/>
      </c>
      <c r="R449" s="7" t="str">
        <f t="shared" si="72"/>
        <v/>
      </c>
      <c r="AC449" s="9" t="s">
        <v>182</v>
      </c>
      <c r="AD449" s="9" t="s">
        <v>183</v>
      </c>
      <c r="AF449" s="9" t="s">
        <v>137</v>
      </c>
      <c r="AG449" s="9" t="s">
        <v>184</v>
      </c>
      <c r="AH449" s="9" t="str">
        <f t="shared" si="76"/>
        <v/>
      </c>
      <c r="AI449" s="9" t="str">
        <f t="shared" si="73"/>
        <v/>
      </c>
      <c r="AJ449" s="9">
        <v>0</v>
      </c>
      <c r="AK449" s="9">
        <v>1</v>
      </c>
    </row>
    <row r="450" spans="1:37" ht="20.100000000000001" customHeight="1">
      <c r="A450" s="8" t="str">
        <f t="shared" si="74"/>
        <v/>
      </c>
      <c r="M450" s="7" t="str">
        <f>IF(A450="","",IF(S450="",IF(A450="","",VLOOKUP(K450,calendar_price_2013,MATCH(SUMIF(A$2:A11188,A450,L$2:L11188),Sheet2!$C$1:$P$1,0)+1,0)),S450)*L450)</f>
        <v/>
      </c>
      <c r="N450" s="7" t="str">
        <f t="shared" si="71"/>
        <v/>
      </c>
      <c r="O450" s="7" t="str">
        <f t="shared" si="75"/>
        <v/>
      </c>
      <c r="R450" s="7" t="str">
        <f t="shared" si="72"/>
        <v/>
      </c>
      <c r="AH450" s="9" t="str">
        <f t="shared" si="76"/>
        <v/>
      </c>
      <c r="AI450" s="9" t="str">
        <f t="shared" si="73"/>
        <v/>
      </c>
      <c r="AJ450" s="9">
        <v>1</v>
      </c>
    </row>
    <row r="451" spans="1:37" ht="20.100000000000001" customHeight="1">
      <c r="A451" s="8" t="str">
        <f t="shared" si="74"/>
        <v/>
      </c>
      <c r="M451" s="7" t="str">
        <f>IF(A451="","",IF(S451="",IF(A451="","",VLOOKUP(K451,calendar_price_2013,MATCH(SUMIF(A$2:A11189,A451,L$2:L11189),Sheet2!$C$1:$P$1,0)+1,0)),S451)*L451)</f>
        <v/>
      </c>
      <c r="N451" s="7" t="str">
        <f t="shared" si="71"/>
        <v/>
      </c>
      <c r="O451" s="7" t="str">
        <f t="shared" si="75"/>
        <v/>
      </c>
      <c r="R451" s="7" t="str">
        <f t="shared" si="72"/>
        <v/>
      </c>
      <c r="AH451" s="9" t="str">
        <f t="shared" si="76"/>
        <v/>
      </c>
      <c r="AI451" s="9" t="str">
        <f t="shared" si="73"/>
        <v/>
      </c>
      <c r="AJ451" s="9">
        <v>1</v>
      </c>
    </row>
    <row r="452" spans="1:37" ht="20.100000000000001" customHeight="1">
      <c r="A452" s="8" t="str">
        <f t="shared" si="74"/>
        <v/>
      </c>
      <c r="M452" s="7" t="str">
        <f>IF(A452="","",IF(S452="",IF(A452="","",VLOOKUP(K452,calendar_price_2013,MATCH(SUMIF(A$2:A11190,A452,L$2:L11190),Sheet2!$C$1:$P$1,0)+1,0)),S452)*L452)</f>
        <v/>
      </c>
      <c r="N452" s="7" t="str">
        <f t="shared" si="71"/>
        <v/>
      </c>
      <c r="O452" s="7" t="str">
        <f t="shared" si="75"/>
        <v/>
      </c>
      <c r="R452" s="7" t="str">
        <f t="shared" si="72"/>
        <v/>
      </c>
      <c r="AH452" s="9" t="str">
        <f t="shared" si="76"/>
        <v/>
      </c>
      <c r="AI452" s="9" t="str">
        <f t="shared" si="73"/>
        <v/>
      </c>
    </row>
    <row r="453" spans="1:37" ht="20.100000000000001" customHeight="1">
      <c r="A453" s="8" t="str">
        <f t="shared" si="74"/>
        <v/>
      </c>
      <c r="M453" s="7" t="str">
        <f>IF(A453="","",IF(S453="",IF(A453="","",VLOOKUP(K453,calendar_price_2013,MATCH(SUMIF(A$2:A11191,A453,L$2:L11191),Sheet2!$C$1:$P$1,0)+1,0)),S453)*L453)</f>
        <v/>
      </c>
      <c r="N453" s="7" t="str">
        <f t="shared" si="71"/>
        <v/>
      </c>
      <c r="O453" s="7" t="str">
        <f t="shared" si="75"/>
        <v/>
      </c>
      <c r="R453" s="7" t="str">
        <f t="shared" si="72"/>
        <v/>
      </c>
      <c r="AH453" s="9" t="str">
        <f t="shared" si="76"/>
        <v/>
      </c>
      <c r="AI453" s="9" t="str">
        <f t="shared" si="73"/>
        <v/>
      </c>
    </row>
    <row r="454" spans="1:37" ht="20.100000000000001" customHeight="1">
      <c r="A454" s="8" t="str">
        <f t="shared" si="74"/>
        <v/>
      </c>
      <c r="M454" s="7" t="str">
        <f>IF(A454="","",IF(S454="",IF(A454="","",VLOOKUP(K454,calendar_price_2013,MATCH(SUMIF(A$2:A11192,A454,L$2:L11192),Sheet2!$C$1:$P$1,0)+1,0)),S454)*L454)</f>
        <v/>
      </c>
      <c r="N454" s="7" t="str">
        <f t="shared" si="71"/>
        <v/>
      </c>
      <c r="O454" s="7" t="str">
        <f t="shared" si="75"/>
        <v/>
      </c>
      <c r="R454" s="7" t="str">
        <f t="shared" si="72"/>
        <v/>
      </c>
      <c r="AH454" s="9" t="str">
        <f t="shared" si="76"/>
        <v/>
      </c>
      <c r="AI454" s="9" t="str">
        <f t="shared" si="73"/>
        <v/>
      </c>
    </row>
    <row r="455" spans="1:37" ht="20.100000000000001" customHeight="1">
      <c r="A455" s="8" t="str">
        <f t="shared" si="74"/>
        <v/>
      </c>
      <c r="M455" s="7" t="str">
        <f>IF(A455="","",IF(S455="",IF(A455="","",VLOOKUP(K455,calendar_price_2013,MATCH(SUMIF(A$2:A11193,A455,L$2:L11193),Sheet2!$C$1:$P$1,0)+1,0)),S455)*L455)</f>
        <v/>
      </c>
      <c r="N455" s="7" t="str">
        <f t="shared" si="71"/>
        <v/>
      </c>
      <c r="O455" s="7" t="str">
        <f t="shared" ref="O455:O486" si="77">IF(H455="","",SUMIF(A455:A11194,A455,M455:M11194)+SUMIF(A455:A11194,A455,N455:N11194))</f>
        <v/>
      </c>
      <c r="R455" s="7" t="str">
        <f t="shared" si="72"/>
        <v/>
      </c>
      <c r="AH455" s="9" t="str">
        <f t="shared" ref="AH455:AH486" si="78">IF(H455="","",SUMIF(A455:A11194,A455,L455:L11194))</f>
        <v/>
      </c>
      <c r="AI455" s="9" t="str">
        <f t="shared" si="73"/>
        <v/>
      </c>
      <c r="AJ455" s="9">
        <v>1</v>
      </c>
    </row>
    <row r="456" spans="1:37" ht="20.100000000000001" customHeight="1">
      <c r="A456" s="8" t="str">
        <f t="shared" si="74"/>
        <v/>
      </c>
      <c r="M456" s="7" t="str">
        <f>IF(A456="","",IF(S456="",IF(A456="","",VLOOKUP(K456,calendar_price_2013,MATCH(SUMIF(A$2:A11194,A456,L$2:L11194),Sheet2!$C$1:$P$1,0)+1,0)),S456)*L456)</f>
        <v/>
      </c>
      <c r="N456" s="7" t="str">
        <f t="shared" si="71"/>
        <v/>
      </c>
      <c r="O456" s="7" t="str">
        <f t="shared" si="77"/>
        <v/>
      </c>
      <c r="R456" s="7" t="str">
        <f t="shared" si="72"/>
        <v/>
      </c>
      <c r="AH456" s="9" t="str">
        <f t="shared" si="78"/>
        <v/>
      </c>
      <c r="AI456" s="9" t="str">
        <f t="shared" si="73"/>
        <v/>
      </c>
    </row>
    <row r="457" spans="1:37" ht="20.100000000000001" customHeight="1">
      <c r="A457" s="8" t="str">
        <f t="shared" si="74"/>
        <v/>
      </c>
      <c r="M457" s="7" t="str">
        <f>IF(A457="","",IF(S457="",IF(A457="","",VLOOKUP(K457,calendar_price_2013,MATCH(SUMIF(A$2:A11195,A457,L$2:L11195),Sheet2!$C$1:$P$1,0)+1,0)),S457)*L457)</f>
        <v/>
      </c>
      <c r="N457" s="7" t="str">
        <f t="shared" si="71"/>
        <v/>
      </c>
      <c r="O457" s="7" t="str">
        <f t="shared" si="77"/>
        <v/>
      </c>
      <c r="R457" s="7" t="str">
        <f t="shared" si="72"/>
        <v/>
      </c>
      <c r="AH457" s="9" t="str">
        <f t="shared" si="78"/>
        <v/>
      </c>
      <c r="AI457" s="9" t="str">
        <f t="shared" si="73"/>
        <v/>
      </c>
    </row>
    <row r="458" spans="1:37" ht="20.100000000000001" customHeight="1">
      <c r="A458" s="8" t="str">
        <f t="shared" si="74"/>
        <v/>
      </c>
      <c r="M458" s="7" t="str">
        <f>IF(A458="","",IF(S458="",IF(A458="","",VLOOKUP(K458,calendar_price_2013,MATCH(SUMIF(A$2:A11196,A458,L$2:L11196),Sheet2!$C$1:$P$1,0)+1,0)),S458)*L458)</f>
        <v/>
      </c>
      <c r="N458" s="7" t="str">
        <f t="shared" si="71"/>
        <v/>
      </c>
      <c r="O458" s="7" t="str">
        <f t="shared" si="77"/>
        <v/>
      </c>
      <c r="R458" s="7" t="str">
        <f t="shared" si="72"/>
        <v/>
      </c>
      <c r="AH458" s="9" t="str">
        <f t="shared" si="78"/>
        <v/>
      </c>
      <c r="AI458" s="9" t="str">
        <f t="shared" si="73"/>
        <v/>
      </c>
    </row>
    <row r="459" spans="1:37" ht="20.100000000000001" customHeight="1">
      <c r="A459" s="8" t="str">
        <f t="shared" si="74"/>
        <v/>
      </c>
      <c r="M459" s="7" t="str">
        <f>IF(A459="","",IF(S459="",IF(A459="","",VLOOKUP(K459,calendar_price_2013,MATCH(SUMIF(A$2:A11197,A459,L$2:L11197),Sheet2!$C$1:$P$1,0)+1,0)),S459)*L459)</f>
        <v/>
      </c>
      <c r="N459" s="7" t="str">
        <f t="shared" si="71"/>
        <v/>
      </c>
      <c r="O459" s="7" t="str">
        <f t="shared" si="77"/>
        <v/>
      </c>
      <c r="R459" s="7" t="str">
        <f t="shared" si="72"/>
        <v/>
      </c>
      <c r="AH459" s="9" t="str">
        <f t="shared" si="78"/>
        <v/>
      </c>
      <c r="AI459" s="9" t="str">
        <f t="shared" si="73"/>
        <v/>
      </c>
    </row>
    <row r="460" spans="1:37" ht="20.100000000000001" customHeight="1">
      <c r="A460" s="8" t="str">
        <f t="shared" si="74"/>
        <v/>
      </c>
      <c r="M460" s="7" t="str">
        <f>IF(A460="","",IF(S460="",IF(A460="","",VLOOKUP(K460,calendar_price_2013,MATCH(SUMIF(A$2:A11198,A460,L$2:L11198),Sheet2!$C$1:$P$1,0)+1,0)),S460)*L460)</f>
        <v/>
      </c>
      <c r="N460" s="7" t="str">
        <f t="shared" ref="N460:N525" si="79">IF(A460="","",IF(T460=1,0,M460*0.2))</f>
        <v/>
      </c>
      <c r="O460" s="7" t="str">
        <f t="shared" si="77"/>
        <v/>
      </c>
      <c r="R460" s="7" t="str">
        <f t="shared" si="72"/>
        <v/>
      </c>
      <c r="AH460" s="9" t="str">
        <f t="shared" si="78"/>
        <v/>
      </c>
      <c r="AI460" s="9" t="str">
        <f t="shared" si="73"/>
        <v/>
      </c>
    </row>
    <row r="461" spans="1:37" ht="20.100000000000001" customHeight="1">
      <c r="A461" s="8" t="str">
        <f t="shared" si="74"/>
        <v/>
      </c>
      <c r="M461" s="7" t="str">
        <f>IF(A461="","",IF(S461="",IF(A461="","",VLOOKUP(K461,calendar_price_2013,MATCH(SUMIF(A$2:A11199,A461,L$2:L11199),Sheet2!$C$1:$P$1,0)+1,0)),S461)*L461)</f>
        <v/>
      </c>
      <c r="N461" s="7" t="str">
        <f t="shared" si="79"/>
        <v/>
      </c>
      <c r="O461" s="7" t="str">
        <f t="shared" si="77"/>
        <v/>
      </c>
      <c r="R461" s="7" t="str">
        <f t="shared" ref="R461:R526" si="80">IF(ISBLANK(Q461),"",Q461-O461)</f>
        <v/>
      </c>
      <c r="AH461" s="9" t="str">
        <f t="shared" si="78"/>
        <v/>
      </c>
      <c r="AI461" s="9" t="str">
        <f t="shared" ref="AI461:AI526" si="81">IF(AH461="","",AH461/100)</f>
        <v/>
      </c>
      <c r="AJ461" s="9">
        <v>1</v>
      </c>
    </row>
    <row r="462" spans="1:37" ht="20.100000000000001" customHeight="1">
      <c r="A462" s="8" t="str">
        <f t="shared" ref="A462:A527" si="82">IF(K462="","",IF(B462="",A461,A461+1))</f>
        <v/>
      </c>
      <c r="M462" s="7" t="str">
        <f>IF(A462="","",IF(S462="",IF(A462="","",VLOOKUP(K462,calendar_price_2013,MATCH(SUMIF(A$2:A11200,A462,L$2:L11200),Sheet2!$C$1:$P$1,0)+1,0)),S462)*L462)</f>
        <v/>
      </c>
      <c r="N462" s="7" t="str">
        <f t="shared" si="79"/>
        <v/>
      </c>
      <c r="O462" s="7" t="str">
        <f t="shared" si="77"/>
        <v/>
      </c>
      <c r="R462" s="7" t="str">
        <f t="shared" si="80"/>
        <v/>
      </c>
      <c r="AH462" s="9" t="str">
        <f t="shared" si="78"/>
        <v/>
      </c>
      <c r="AI462" s="9" t="str">
        <f t="shared" si="81"/>
        <v/>
      </c>
      <c r="AJ462" s="9">
        <v>1</v>
      </c>
    </row>
    <row r="463" spans="1:37" ht="20.100000000000001" customHeight="1">
      <c r="A463" s="8" t="str">
        <f t="shared" si="82"/>
        <v/>
      </c>
      <c r="M463" s="7" t="str">
        <f>IF(A463="","",IF(S463="",IF(A463="","",VLOOKUP(K463,calendar_price_2013,MATCH(SUMIF(A$2:A11201,A463,L$2:L11201),Sheet2!$C$1:$P$1,0)+1,0)),S463)*L463)</f>
        <v/>
      </c>
      <c r="N463" s="7" t="str">
        <f t="shared" si="79"/>
        <v/>
      </c>
      <c r="O463" s="7" t="str">
        <f t="shared" si="77"/>
        <v/>
      </c>
      <c r="R463" s="7" t="str">
        <f t="shared" si="80"/>
        <v/>
      </c>
      <c r="AH463" s="9" t="str">
        <f t="shared" si="78"/>
        <v/>
      </c>
      <c r="AI463" s="9" t="str">
        <f t="shared" si="81"/>
        <v/>
      </c>
    </row>
    <row r="464" spans="1:37" ht="20.100000000000001" customHeight="1">
      <c r="A464" s="8" t="str">
        <f t="shared" si="82"/>
        <v/>
      </c>
      <c r="M464" s="7" t="str">
        <f>IF(A464="","",IF(S464="",IF(A464="","",VLOOKUP(K464,calendar_price_2013,MATCH(SUMIF(A$2:A11202,A464,L$2:L11202),Sheet2!$C$1:$P$1,0)+1,0)),S464)*L464)</f>
        <v/>
      </c>
      <c r="N464" s="7" t="str">
        <f t="shared" si="79"/>
        <v/>
      </c>
      <c r="O464" s="7" t="str">
        <f t="shared" si="77"/>
        <v/>
      </c>
      <c r="R464" s="7" t="str">
        <f t="shared" si="80"/>
        <v/>
      </c>
      <c r="AH464" s="9" t="str">
        <f t="shared" si="78"/>
        <v/>
      </c>
      <c r="AI464" s="9" t="str">
        <f t="shared" si="81"/>
        <v/>
      </c>
    </row>
    <row r="465" spans="1:37" ht="20.100000000000001" customHeight="1">
      <c r="A465" s="8" t="str">
        <f t="shared" si="82"/>
        <v/>
      </c>
      <c r="M465" s="7" t="str">
        <f>IF(A465="","",IF(S465="",IF(A465="","",VLOOKUP(K465,calendar_price_2013,MATCH(SUMIF(A$2:A11203,A465,L$2:L11203),Sheet2!$C$1:$P$1,0)+1,0)),S465)*L465)</f>
        <v/>
      </c>
      <c r="N465" s="7" t="str">
        <f t="shared" si="79"/>
        <v/>
      </c>
      <c r="O465" s="7" t="str">
        <f t="shared" si="77"/>
        <v/>
      </c>
      <c r="R465" s="7" t="str">
        <f t="shared" si="80"/>
        <v/>
      </c>
      <c r="AH465" s="9" t="str">
        <f t="shared" si="78"/>
        <v/>
      </c>
      <c r="AI465" s="9" t="str">
        <f t="shared" si="81"/>
        <v/>
      </c>
    </row>
    <row r="466" spans="1:37" ht="20.100000000000001" customHeight="1">
      <c r="A466" s="8" t="str">
        <f t="shared" si="82"/>
        <v/>
      </c>
      <c r="M466" s="7" t="str">
        <f>IF(A466="","",IF(S466="",IF(A466="","",VLOOKUP(K466,calendar_price_2013,MATCH(SUMIF(A$2:A11204,A466,L$2:L11204),Sheet2!$C$1:$P$1,0)+1,0)),S466)*L466)</f>
        <v/>
      </c>
      <c r="N466" s="7" t="str">
        <f t="shared" si="79"/>
        <v/>
      </c>
      <c r="O466" s="7" t="str">
        <f t="shared" si="77"/>
        <v/>
      </c>
      <c r="R466" s="7" t="str">
        <f t="shared" si="80"/>
        <v/>
      </c>
      <c r="AH466" s="9" t="str">
        <f t="shared" si="78"/>
        <v/>
      </c>
      <c r="AI466" s="9" t="str">
        <f t="shared" si="81"/>
        <v/>
      </c>
      <c r="AJ466" s="9">
        <v>0</v>
      </c>
      <c r="AK466" s="9">
        <v>0</v>
      </c>
    </row>
    <row r="467" spans="1:37" ht="20.100000000000001" customHeight="1">
      <c r="A467" s="8" t="str">
        <f t="shared" si="82"/>
        <v/>
      </c>
      <c r="M467" s="7" t="str">
        <f>IF(A467="","",IF(S467="",IF(A467="","",VLOOKUP(K467,calendar_price_2013,MATCH(SUMIF(A$2:A11205,A467,L$2:L11205),Sheet2!$C$1:$P$1,0)+1,0)),S467)*L467)</f>
        <v/>
      </c>
      <c r="N467" s="7" t="str">
        <f t="shared" si="79"/>
        <v/>
      </c>
      <c r="O467" s="7" t="str">
        <f t="shared" si="77"/>
        <v/>
      </c>
      <c r="R467" s="7" t="str">
        <f t="shared" si="80"/>
        <v/>
      </c>
      <c r="AH467" s="9" t="str">
        <f t="shared" si="78"/>
        <v/>
      </c>
      <c r="AI467" s="9" t="str">
        <f t="shared" si="81"/>
        <v/>
      </c>
    </row>
    <row r="468" spans="1:37" ht="20.100000000000001" customHeight="1">
      <c r="A468" s="8" t="str">
        <f t="shared" si="82"/>
        <v/>
      </c>
      <c r="M468" s="7" t="str">
        <f>IF(A468="","",IF(S468="",IF(A468="","",VLOOKUP(K468,calendar_price_2013,MATCH(SUMIF(A$2:A11206,A468,L$2:L11206),Sheet2!$C$1:$P$1,0)+1,0)),S468)*L468)</f>
        <v/>
      </c>
      <c r="N468" s="7" t="str">
        <f t="shared" si="79"/>
        <v/>
      </c>
      <c r="O468" s="7" t="str">
        <f t="shared" si="77"/>
        <v/>
      </c>
      <c r="R468" s="7" t="str">
        <f t="shared" si="80"/>
        <v/>
      </c>
      <c r="AH468" s="9" t="str">
        <f t="shared" si="78"/>
        <v/>
      </c>
      <c r="AI468" s="9" t="str">
        <f t="shared" si="81"/>
        <v/>
      </c>
    </row>
    <row r="469" spans="1:37" ht="20.100000000000001" customHeight="1">
      <c r="A469" s="8" t="str">
        <f t="shared" si="82"/>
        <v/>
      </c>
      <c r="M469" s="7" t="str">
        <f>IF(A469="","",IF(S469="",IF(A469="","",VLOOKUP(K469,calendar_price_2013,MATCH(SUMIF(A$2:A11207,A469,L$2:L11207),Sheet2!$C$1:$P$1,0)+1,0)),S469)*L469)</f>
        <v/>
      </c>
      <c r="N469" s="7" t="str">
        <f t="shared" si="79"/>
        <v/>
      </c>
      <c r="O469" s="7" t="str">
        <f t="shared" si="77"/>
        <v/>
      </c>
      <c r="R469" s="7" t="str">
        <f t="shared" si="80"/>
        <v/>
      </c>
      <c r="AH469" s="9" t="str">
        <f t="shared" si="78"/>
        <v/>
      </c>
      <c r="AI469" s="9" t="str">
        <f t="shared" si="81"/>
        <v/>
      </c>
      <c r="AJ469" s="9">
        <v>1</v>
      </c>
    </row>
    <row r="470" spans="1:37" ht="20.100000000000001" customHeight="1">
      <c r="A470" s="8" t="str">
        <f t="shared" si="82"/>
        <v/>
      </c>
      <c r="M470" s="7" t="str">
        <f>IF(A470="","",IF(S470="",IF(A470="","",VLOOKUP(K470,calendar_price_2013,MATCH(SUMIF(A$2:A11208,A470,L$2:L11208),Sheet2!$C$1:$P$1,0)+1,0)),S470)*L470)</f>
        <v/>
      </c>
      <c r="N470" s="7" t="str">
        <f t="shared" si="79"/>
        <v/>
      </c>
      <c r="O470" s="7" t="str">
        <f t="shared" si="77"/>
        <v/>
      </c>
      <c r="R470" s="7" t="str">
        <f t="shared" si="80"/>
        <v/>
      </c>
      <c r="AH470" s="9" t="str">
        <f t="shared" si="78"/>
        <v/>
      </c>
      <c r="AI470" s="9" t="str">
        <f t="shared" si="81"/>
        <v/>
      </c>
      <c r="AJ470" s="9">
        <v>0</v>
      </c>
      <c r="AK470" s="9">
        <v>1</v>
      </c>
    </row>
    <row r="471" spans="1:37" ht="20.100000000000001" customHeight="1">
      <c r="A471" s="8" t="str">
        <f t="shared" si="82"/>
        <v/>
      </c>
      <c r="M471" s="7" t="str">
        <f>IF(A471="","",IF(S471="",IF(A471="","",VLOOKUP(K471,calendar_price_2013,MATCH(SUMIF(A$2:A11209,A471,L$2:L11209),Sheet2!$C$1:$P$1,0)+1,0)),S471)*L471)</f>
        <v/>
      </c>
      <c r="N471" s="7" t="str">
        <f t="shared" si="79"/>
        <v/>
      </c>
      <c r="O471" s="7" t="str">
        <f t="shared" si="77"/>
        <v/>
      </c>
      <c r="R471" s="7" t="str">
        <f t="shared" si="80"/>
        <v/>
      </c>
      <c r="AH471" s="9" t="str">
        <f t="shared" si="78"/>
        <v/>
      </c>
      <c r="AI471" s="9" t="str">
        <f t="shared" si="81"/>
        <v/>
      </c>
    </row>
    <row r="472" spans="1:37" ht="20.100000000000001" customHeight="1">
      <c r="A472" s="8" t="str">
        <f t="shared" si="82"/>
        <v/>
      </c>
      <c r="M472" s="7" t="str">
        <f>IF(A472="","",IF(S472="",IF(A472="","",VLOOKUP(K472,calendar_price_2013,MATCH(SUMIF(A$2:A11210,A472,L$2:L11210),Sheet2!$C$1:$P$1,0)+1,0)),S472)*L472)</f>
        <v/>
      </c>
      <c r="N472" s="7" t="str">
        <f t="shared" si="79"/>
        <v/>
      </c>
      <c r="O472" s="7" t="str">
        <f t="shared" si="77"/>
        <v/>
      </c>
      <c r="R472" s="7" t="str">
        <f t="shared" si="80"/>
        <v/>
      </c>
      <c r="AH472" s="9" t="str">
        <f t="shared" si="78"/>
        <v/>
      </c>
      <c r="AI472" s="9" t="str">
        <f t="shared" si="81"/>
        <v/>
      </c>
      <c r="AJ472" s="9">
        <v>0</v>
      </c>
      <c r="AK472" s="9">
        <v>1</v>
      </c>
    </row>
    <row r="473" spans="1:37" ht="20.100000000000001" customHeight="1">
      <c r="A473" s="8" t="str">
        <f t="shared" si="82"/>
        <v/>
      </c>
      <c r="M473" s="7" t="str">
        <f>IF(A473="","",IF(S473="",IF(A473="","",VLOOKUP(K473,calendar_price_2013,MATCH(SUMIF(A$2:A11211,A473,L$2:L11211),Sheet2!$C$1:$P$1,0)+1,0)),S473)*L473)</f>
        <v/>
      </c>
      <c r="N473" s="7" t="str">
        <f t="shared" si="79"/>
        <v/>
      </c>
      <c r="O473" s="7" t="str">
        <f t="shared" si="77"/>
        <v/>
      </c>
      <c r="R473" s="7" t="str">
        <f t="shared" si="80"/>
        <v/>
      </c>
      <c r="AH473" s="9" t="str">
        <f t="shared" si="78"/>
        <v/>
      </c>
      <c r="AI473" s="9" t="str">
        <f t="shared" si="81"/>
        <v/>
      </c>
    </row>
    <row r="474" spans="1:37" ht="20.100000000000001" customHeight="1">
      <c r="A474" s="8" t="str">
        <f t="shared" si="82"/>
        <v/>
      </c>
      <c r="M474" s="7" t="str">
        <f>IF(A474="","",IF(S474="",IF(A474="","",VLOOKUP(K474,calendar_price_2013,MATCH(SUMIF(A$2:A11212,A474,L$2:L11212),Sheet2!$C$1:$P$1,0)+1,0)),S474)*L474)</f>
        <v/>
      </c>
      <c r="N474" s="7" t="str">
        <f t="shared" si="79"/>
        <v/>
      </c>
      <c r="O474" s="7" t="str">
        <f t="shared" si="77"/>
        <v/>
      </c>
      <c r="R474" s="7" t="str">
        <f t="shared" si="80"/>
        <v/>
      </c>
      <c r="AH474" s="9" t="str">
        <f t="shared" si="78"/>
        <v/>
      </c>
      <c r="AI474" s="9" t="str">
        <f t="shared" si="81"/>
        <v/>
      </c>
    </row>
    <row r="475" spans="1:37" ht="20.100000000000001" customHeight="1">
      <c r="A475" s="8" t="str">
        <f t="shared" si="82"/>
        <v/>
      </c>
      <c r="M475" s="7" t="str">
        <f>IF(A475="","",IF(S475="",IF(A475="","",VLOOKUP(K475,calendar_price_2013,MATCH(SUMIF(A$2:A11213,A475,L$2:L11213),Sheet2!$C$1:$P$1,0)+1,0)),S475)*L475)</f>
        <v/>
      </c>
      <c r="N475" s="7" t="str">
        <f t="shared" si="79"/>
        <v/>
      </c>
      <c r="O475" s="7" t="str">
        <f t="shared" si="77"/>
        <v/>
      </c>
      <c r="R475" s="7" t="str">
        <f t="shared" si="80"/>
        <v/>
      </c>
      <c r="AH475" s="9" t="str">
        <f t="shared" si="78"/>
        <v/>
      </c>
      <c r="AI475" s="9" t="str">
        <f t="shared" si="81"/>
        <v/>
      </c>
    </row>
    <row r="476" spans="1:37" ht="20.100000000000001" customHeight="1">
      <c r="A476" s="8" t="str">
        <f t="shared" si="82"/>
        <v/>
      </c>
      <c r="M476" s="7" t="str">
        <f>IF(A476="","",IF(S476="",IF(A476="","",VLOOKUP(K476,calendar_price_2013,MATCH(SUMIF(A$2:A11214,A476,L$2:L11214),Sheet2!$C$1:$P$1,0)+1,0)),S476)*L476)</f>
        <v/>
      </c>
      <c r="N476" s="7" t="str">
        <f t="shared" si="79"/>
        <v/>
      </c>
      <c r="O476" s="7" t="str">
        <f t="shared" si="77"/>
        <v/>
      </c>
      <c r="R476" s="7" t="str">
        <f t="shared" si="80"/>
        <v/>
      </c>
      <c r="AH476" s="9" t="str">
        <f t="shared" si="78"/>
        <v/>
      </c>
      <c r="AI476" s="9" t="str">
        <f t="shared" si="81"/>
        <v/>
      </c>
      <c r="AJ476" s="9">
        <v>0</v>
      </c>
      <c r="AK476" s="9">
        <v>1</v>
      </c>
    </row>
    <row r="477" spans="1:37" ht="20.100000000000001" customHeight="1">
      <c r="A477" s="8" t="str">
        <f t="shared" si="82"/>
        <v/>
      </c>
      <c r="M477" s="7" t="str">
        <f>IF(A477="","",IF(S477="",IF(A477="","",VLOOKUP(K477,calendar_price_2013,MATCH(SUMIF(A$2:A11215,A477,L$2:L11215),Sheet2!$C$1:$P$1,0)+1,0)),S477)*L477)</f>
        <v/>
      </c>
      <c r="N477" s="7" t="str">
        <f t="shared" si="79"/>
        <v/>
      </c>
      <c r="O477" s="7" t="str">
        <f t="shared" si="77"/>
        <v/>
      </c>
      <c r="R477" s="7" t="str">
        <f t="shared" si="80"/>
        <v/>
      </c>
      <c r="AH477" s="9" t="str">
        <f t="shared" si="78"/>
        <v/>
      </c>
      <c r="AI477" s="9" t="str">
        <f t="shared" si="81"/>
        <v/>
      </c>
    </row>
    <row r="478" spans="1:37" ht="20.100000000000001" customHeight="1">
      <c r="A478" s="8" t="str">
        <f t="shared" si="82"/>
        <v/>
      </c>
      <c r="M478" s="7" t="str">
        <f>IF(A478="","",IF(S478="",IF(A478="","",VLOOKUP(K478,calendar_price_2013,MATCH(SUMIF(A$2:A11216,A478,L$2:L11216),Sheet2!$C$1:$P$1,0)+1,0)),S478)*L478)</f>
        <v/>
      </c>
      <c r="N478" s="7" t="str">
        <f t="shared" si="79"/>
        <v/>
      </c>
      <c r="O478" s="7" t="str">
        <f t="shared" si="77"/>
        <v/>
      </c>
      <c r="R478" s="7" t="str">
        <f t="shared" si="80"/>
        <v/>
      </c>
      <c r="AH478" s="9" t="str">
        <f t="shared" si="78"/>
        <v/>
      </c>
      <c r="AI478" s="9" t="str">
        <f t="shared" si="81"/>
        <v/>
      </c>
    </row>
    <row r="479" spans="1:37" ht="20.100000000000001" customHeight="1">
      <c r="A479" s="8" t="str">
        <f t="shared" si="82"/>
        <v/>
      </c>
      <c r="M479" s="7" t="str">
        <f>IF(A479="","",IF(S479="",IF(A479="","",VLOOKUP(K479,calendar_price_2013,MATCH(SUMIF(A$2:A11217,A479,L$2:L11217),Sheet2!$C$1:$P$1,0)+1,0)),S479)*L479)</f>
        <v/>
      </c>
      <c r="N479" s="7" t="str">
        <f t="shared" si="79"/>
        <v/>
      </c>
      <c r="O479" s="7" t="str">
        <f t="shared" si="77"/>
        <v/>
      </c>
      <c r="R479" s="7" t="str">
        <f t="shared" si="80"/>
        <v/>
      </c>
      <c r="AH479" s="9" t="str">
        <f t="shared" si="78"/>
        <v/>
      </c>
      <c r="AI479" s="9" t="str">
        <f t="shared" si="81"/>
        <v/>
      </c>
      <c r="AJ479" s="9">
        <v>0</v>
      </c>
      <c r="AK479" s="9">
        <v>1</v>
      </c>
    </row>
    <row r="480" spans="1:37" ht="20.100000000000001" customHeight="1">
      <c r="A480" s="8" t="str">
        <f t="shared" si="82"/>
        <v/>
      </c>
      <c r="M480" s="7" t="str">
        <f>IF(A480="","",IF(S480="",IF(A480="","",VLOOKUP(K480,calendar_price_2013,MATCH(SUMIF(A$2:A11218,A480,L$2:L11218),Sheet2!$C$1:$P$1,0)+1,0)),S480)*L480)</f>
        <v/>
      </c>
      <c r="N480" s="7" t="str">
        <f t="shared" si="79"/>
        <v/>
      </c>
      <c r="O480" s="7" t="str">
        <f t="shared" si="77"/>
        <v/>
      </c>
      <c r="R480" s="7" t="str">
        <f t="shared" si="80"/>
        <v/>
      </c>
      <c r="AH480" s="9" t="str">
        <f t="shared" si="78"/>
        <v/>
      </c>
      <c r="AI480" s="9" t="str">
        <f t="shared" si="81"/>
        <v/>
      </c>
    </row>
    <row r="481" spans="1:37" ht="20.100000000000001" customHeight="1">
      <c r="A481" s="8" t="str">
        <f t="shared" si="82"/>
        <v/>
      </c>
      <c r="M481" s="7" t="str">
        <f>IF(A481="","",IF(S481="",IF(A481="","",VLOOKUP(K481,calendar_price_2013,MATCH(SUMIF(A$2:A11219,A481,L$2:L11219),Sheet2!$C$1:$P$1,0)+1,0)),S481)*L481)</f>
        <v/>
      </c>
      <c r="N481" s="7" t="str">
        <f t="shared" si="79"/>
        <v/>
      </c>
      <c r="O481" s="7" t="str">
        <f t="shared" si="77"/>
        <v/>
      </c>
      <c r="R481" s="7" t="str">
        <f t="shared" si="80"/>
        <v/>
      </c>
      <c r="AH481" s="9" t="str">
        <f t="shared" si="78"/>
        <v/>
      </c>
      <c r="AI481" s="9" t="str">
        <f t="shared" si="81"/>
        <v/>
      </c>
    </row>
    <row r="482" spans="1:37" ht="20.100000000000001" customHeight="1">
      <c r="A482" s="8" t="str">
        <f t="shared" si="82"/>
        <v/>
      </c>
      <c r="M482" s="7" t="str">
        <f>IF(A482="","",IF(S482="",IF(A482="","",VLOOKUP(K482,calendar_price_2013,MATCH(SUMIF(A$2:A11220,A482,L$2:L11220),Sheet2!$C$1:$P$1,0)+1,0)),S482)*L482)</f>
        <v/>
      </c>
      <c r="N482" s="7" t="str">
        <f t="shared" si="79"/>
        <v/>
      </c>
      <c r="O482" s="7" t="str">
        <f t="shared" si="77"/>
        <v/>
      </c>
      <c r="R482" s="7" t="str">
        <f t="shared" si="80"/>
        <v/>
      </c>
      <c r="AH482" s="9" t="str">
        <f t="shared" si="78"/>
        <v/>
      </c>
      <c r="AI482" s="9" t="str">
        <f t="shared" si="81"/>
        <v/>
      </c>
      <c r="AJ482" s="9">
        <v>1</v>
      </c>
    </row>
    <row r="483" spans="1:37" ht="20.100000000000001" customHeight="1">
      <c r="A483" s="8" t="str">
        <f t="shared" si="82"/>
        <v/>
      </c>
      <c r="M483" s="7" t="str">
        <f>IF(A483="","",IF(S483="",IF(A483="","",VLOOKUP(K483,calendar_price_2013,MATCH(SUMIF(A$2:A11221,A483,L$2:L11221),Sheet2!$C$1:$P$1,0)+1,0)),S483)*L483)</f>
        <v/>
      </c>
      <c r="N483" s="7" t="str">
        <f t="shared" si="79"/>
        <v/>
      </c>
      <c r="O483" s="7" t="str">
        <f t="shared" si="77"/>
        <v/>
      </c>
      <c r="R483" s="7" t="str">
        <f t="shared" si="80"/>
        <v/>
      </c>
      <c r="AH483" s="9" t="str">
        <f t="shared" si="78"/>
        <v/>
      </c>
      <c r="AI483" s="9" t="str">
        <f t="shared" si="81"/>
        <v/>
      </c>
    </row>
    <row r="484" spans="1:37" ht="20.100000000000001" customHeight="1">
      <c r="A484" s="8" t="str">
        <f t="shared" si="82"/>
        <v/>
      </c>
      <c r="M484" s="7" t="str">
        <f>IF(A484="","",IF(S484="",IF(A484="","",VLOOKUP(K484,calendar_price_2013,MATCH(SUMIF(A$2:A11222,A484,L$2:L11222),Sheet2!$C$1:$P$1,0)+1,0)),S484)*L484)</f>
        <v/>
      </c>
      <c r="N484" s="7" t="str">
        <f t="shared" si="79"/>
        <v/>
      </c>
      <c r="O484" s="7" t="str">
        <f t="shared" si="77"/>
        <v/>
      </c>
      <c r="R484" s="7" t="str">
        <f t="shared" si="80"/>
        <v/>
      </c>
      <c r="AH484" s="9" t="str">
        <f t="shared" si="78"/>
        <v/>
      </c>
      <c r="AI484" s="9" t="str">
        <f t="shared" si="81"/>
        <v/>
      </c>
    </row>
    <row r="485" spans="1:37" ht="20.100000000000001" customHeight="1">
      <c r="A485" s="8" t="str">
        <f t="shared" si="82"/>
        <v/>
      </c>
      <c r="M485" s="7" t="str">
        <f>IF(A485="","",IF(S485="",IF(A485="","",VLOOKUP(K485,calendar_price_2013,MATCH(SUMIF(A$2:A11223,A485,L$2:L11223),Sheet2!$C$1:$P$1,0)+1,0)),S485)*L485)</f>
        <v/>
      </c>
      <c r="N485" s="7" t="str">
        <f t="shared" si="79"/>
        <v/>
      </c>
      <c r="O485" s="7" t="str">
        <f t="shared" si="77"/>
        <v/>
      </c>
      <c r="R485" s="7" t="str">
        <f t="shared" si="80"/>
        <v/>
      </c>
      <c r="AH485" s="9" t="str">
        <f t="shared" si="78"/>
        <v/>
      </c>
      <c r="AI485" s="9" t="str">
        <f t="shared" si="81"/>
        <v/>
      </c>
      <c r="AJ485" s="9">
        <v>0</v>
      </c>
      <c r="AK485" s="9">
        <v>0</v>
      </c>
    </row>
    <row r="486" spans="1:37" ht="20.100000000000001" customHeight="1">
      <c r="A486" s="8" t="str">
        <f t="shared" si="82"/>
        <v/>
      </c>
      <c r="M486" s="7" t="str">
        <f>IF(A486="","",IF(S486="",IF(A486="","",VLOOKUP(K486,calendar_price_2013,MATCH(SUMIF(A$2:A11224,A486,L$2:L11224),Sheet2!$C$1:$P$1,0)+1,0)),S486)*L486)</f>
        <v/>
      </c>
      <c r="N486" s="7" t="str">
        <f t="shared" si="79"/>
        <v/>
      </c>
      <c r="O486" s="7" t="str">
        <f t="shared" si="77"/>
        <v/>
      </c>
      <c r="R486" s="7" t="str">
        <f t="shared" si="80"/>
        <v/>
      </c>
      <c r="AH486" s="9" t="str">
        <f t="shared" si="78"/>
        <v/>
      </c>
      <c r="AI486" s="9" t="str">
        <f t="shared" si="81"/>
        <v/>
      </c>
    </row>
    <row r="487" spans="1:37" ht="20.100000000000001" customHeight="1">
      <c r="A487" s="8" t="str">
        <f t="shared" si="82"/>
        <v/>
      </c>
      <c r="M487" s="7" t="str">
        <f>IF(A487="","",IF(S487="",IF(A487="","",VLOOKUP(K487,calendar_price_2013,MATCH(SUMIF(A$2:A11225,A487,L$2:L11225),Sheet2!$C$1:$P$1,0)+1,0)),S487)*L487)</f>
        <v/>
      </c>
      <c r="N487" s="7" t="str">
        <f t="shared" si="79"/>
        <v/>
      </c>
      <c r="O487" s="7" t="str">
        <f t="shared" ref="O487:O518" si="83">IF(H487="","",SUMIF(A487:A11226,A487,M487:M11226)+SUMIF(A487:A11226,A487,N487:N11226))</f>
        <v/>
      </c>
      <c r="R487" s="7" t="str">
        <f t="shared" si="80"/>
        <v/>
      </c>
      <c r="AH487" s="9" t="str">
        <f t="shared" ref="AH487:AH518" si="84">IF(H487="","",SUMIF(A487:A11226,A487,L487:L11226))</f>
        <v/>
      </c>
      <c r="AI487" s="9" t="str">
        <f t="shared" si="81"/>
        <v/>
      </c>
      <c r="AJ487" s="9">
        <v>1</v>
      </c>
    </row>
    <row r="488" spans="1:37" ht="20.100000000000001" customHeight="1">
      <c r="A488" s="8" t="str">
        <f t="shared" si="82"/>
        <v/>
      </c>
      <c r="M488" s="7" t="str">
        <f>IF(A488="","",IF(S488="",IF(A488="","",VLOOKUP(K488,calendar_price_2013,MATCH(SUMIF(A$2:A11226,A488,L$2:L11226),Sheet2!$C$1:$P$1,0)+1,0)),S488)*L488)</f>
        <v/>
      </c>
      <c r="N488" s="7" t="str">
        <f t="shared" si="79"/>
        <v/>
      </c>
      <c r="O488" s="7" t="str">
        <f t="shared" si="83"/>
        <v/>
      </c>
      <c r="R488" s="7" t="str">
        <f t="shared" si="80"/>
        <v/>
      </c>
      <c r="AH488" s="9" t="str">
        <f t="shared" si="84"/>
        <v/>
      </c>
      <c r="AI488" s="9" t="str">
        <f t="shared" si="81"/>
        <v/>
      </c>
      <c r="AJ488" s="9">
        <v>0</v>
      </c>
      <c r="AK488" s="9">
        <v>0</v>
      </c>
    </row>
    <row r="489" spans="1:37" ht="20.100000000000001" customHeight="1">
      <c r="A489" s="8" t="str">
        <f t="shared" si="82"/>
        <v/>
      </c>
      <c r="M489" s="7" t="str">
        <f>IF(A489="","",IF(S489="",IF(A489="","",VLOOKUP(K489,calendar_price_2013,MATCH(SUMIF(A$2:A11227,A489,L$2:L11227),Sheet2!$C$1:$P$1,0)+1,0)),S489)*L489)</f>
        <v/>
      </c>
      <c r="N489" s="7" t="str">
        <f t="shared" si="79"/>
        <v/>
      </c>
      <c r="O489" s="7" t="str">
        <f t="shared" si="83"/>
        <v/>
      </c>
      <c r="R489" s="7" t="str">
        <f t="shared" si="80"/>
        <v/>
      </c>
      <c r="AH489" s="9" t="str">
        <f t="shared" si="84"/>
        <v/>
      </c>
      <c r="AI489" s="9" t="str">
        <f t="shared" si="81"/>
        <v/>
      </c>
    </row>
    <row r="490" spans="1:37" ht="20.100000000000001" customHeight="1">
      <c r="A490" s="8" t="str">
        <f t="shared" si="82"/>
        <v/>
      </c>
      <c r="M490" s="7" t="str">
        <f>IF(A490="","",IF(S490="",IF(A490="","",VLOOKUP(K490,calendar_price_2013,MATCH(SUMIF(A$2:A11228,A490,L$2:L11228),Sheet2!$C$1:$P$1,0)+1,0)),S490)*L490)</f>
        <v/>
      </c>
      <c r="N490" s="7" t="str">
        <f t="shared" si="79"/>
        <v/>
      </c>
      <c r="O490" s="7" t="str">
        <f t="shared" si="83"/>
        <v/>
      </c>
      <c r="R490" s="7" t="str">
        <f t="shared" si="80"/>
        <v/>
      </c>
      <c r="AH490" s="9" t="str">
        <f t="shared" si="84"/>
        <v/>
      </c>
      <c r="AI490" s="9" t="str">
        <f t="shared" si="81"/>
        <v/>
      </c>
    </row>
    <row r="491" spans="1:37" ht="20.100000000000001" customHeight="1">
      <c r="A491" s="8" t="str">
        <f t="shared" si="82"/>
        <v/>
      </c>
      <c r="M491" s="7" t="str">
        <f>IF(A491="","",IF(S491="",IF(A491="","",VLOOKUP(K491,calendar_price_2013,MATCH(SUMIF(A$2:A11229,A491,L$2:L11229),Sheet2!$C$1:$P$1,0)+1,0)),S491)*L491)</f>
        <v/>
      </c>
      <c r="N491" s="7" t="str">
        <f t="shared" si="79"/>
        <v/>
      </c>
      <c r="O491" s="7" t="str">
        <f t="shared" si="83"/>
        <v/>
      </c>
      <c r="R491" s="7" t="str">
        <f t="shared" si="80"/>
        <v/>
      </c>
      <c r="AH491" s="9" t="str">
        <f t="shared" si="84"/>
        <v/>
      </c>
      <c r="AI491" s="9" t="str">
        <f t="shared" si="81"/>
        <v/>
      </c>
    </row>
    <row r="492" spans="1:37" ht="20.100000000000001" customHeight="1">
      <c r="A492" s="8" t="str">
        <f t="shared" si="82"/>
        <v/>
      </c>
      <c r="M492" s="7" t="str">
        <f>IF(A492="","",IF(S492="",IF(A492="","",VLOOKUP(K492,calendar_price_2013,MATCH(SUMIF(A$2:A11230,A492,L$2:L11230),Sheet2!$C$1:$P$1,0)+1,0)),S492)*L492)</f>
        <v/>
      </c>
      <c r="N492" s="7" t="str">
        <f t="shared" si="79"/>
        <v/>
      </c>
      <c r="O492" s="7" t="str">
        <f t="shared" si="83"/>
        <v/>
      </c>
      <c r="R492" s="7" t="str">
        <f t="shared" si="80"/>
        <v/>
      </c>
      <c r="AH492" s="9" t="str">
        <f t="shared" si="84"/>
        <v/>
      </c>
      <c r="AI492" s="9" t="str">
        <f t="shared" si="81"/>
        <v/>
      </c>
      <c r="AJ492" s="9">
        <v>0</v>
      </c>
      <c r="AK492" s="9">
        <v>0</v>
      </c>
    </row>
    <row r="493" spans="1:37" ht="20.100000000000001" customHeight="1">
      <c r="A493" s="8" t="str">
        <f t="shared" si="82"/>
        <v/>
      </c>
      <c r="M493" s="7">
        <v>61</v>
      </c>
      <c r="N493" s="7" t="str">
        <f t="shared" si="79"/>
        <v/>
      </c>
      <c r="O493" s="7" t="str">
        <f t="shared" si="83"/>
        <v/>
      </c>
      <c r="R493" s="7" t="str">
        <f t="shared" si="80"/>
        <v/>
      </c>
      <c r="AH493" s="9" t="str">
        <f t="shared" si="84"/>
        <v/>
      </c>
      <c r="AI493" s="9" t="str">
        <f t="shared" si="81"/>
        <v/>
      </c>
    </row>
    <row r="494" spans="1:37" ht="20.100000000000001" customHeight="1">
      <c r="A494" s="8" t="str">
        <f t="shared" si="82"/>
        <v/>
      </c>
      <c r="M494" s="7" t="str">
        <f>IF(A494="","",IF(S494="",IF(A494="","",VLOOKUP(K494,calendar_price_2013,MATCH(SUMIF(A$2:A11232,A494,L$2:L11232),Sheet2!$C$1:$P$1,0)+1,0)),S494)*L494)</f>
        <v/>
      </c>
      <c r="N494" s="7" t="str">
        <f t="shared" si="79"/>
        <v/>
      </c>
      <c r="O494" s="7" t="str">
        <f t="shared" si="83"/>
        <v/>
      </c>
      <c r="R494" s="7" t="str">
        <f t="shared" si="80"/>
        <v/>
      </c>
      <c r="AH494" s="9" t="str">
        <f t="shared" si="84"/>
        <v/>
      </c>
      <c r="AI494" s="9" t="str">
        <f t="shared" si="81"/>
        <v/>
      </c>
      <c r="AJ494" s="9">
        <v>1</v>
      </c>
    </row>
    <row r="495" spans="1:37" ht="20.100000000000001" customHeight="1">
      <c r="A495" s="8" t="str">
        <f t="shared" si="82"/>
        <v/>
      </c>
      <c r="M495" s="7" t="str">
        <f>IF(A495="","",IF(S495="",IF(A495="","",VLOOKUP(K495,calendar_price_2013,MATCH(SUMIF(A$2:A11233,A495,L$2:L11233),Sheet2!$C$1:$P$1,0)+1,0)),S495)*L495)</f>
        <v/>
      </c>
      <c r="N495" s="7" t="str">
        <f t="shared" si="79"/>
        <v/>
      </c>
      <c r="O495" s="7" t="str">
        <f t="shared" si="83"/>
        <v/>
      </c>
      <c r="R495" s="7" t="str">
        <f t="shared" si="80"/>
        <v/>
      </c>
      <c r="AH495" s="9" t="str">
        <f t="shared" si="84"/>
        <v/>
      </c>
      <c r="AI495" s="9" t="str">
        <f t="shared" si="81"/>
        <v/>
      </c>
    </row>
    <row r="496" spans="1:37" ht="20.100000000000001" customHeight="1">
      <c r="A496" s="8" t="str">
        <f t="shared" si="82"/>
        <v/>
      </c>
      <c r="M496" s="7" t="str">
        <f>IF(A496="","",IF(S496="",IF(A496="","",VLOOKUP(K496,calendar_price_2013,MATCH(SUMIF(A$2:A11234,A496,L$2:L11234),Sheet2!$C$1:$P$1,0)+1,0)),S496)*L496)</f>
        <v/>
      </c>
      <c r="N496" s="7" t="str">
        <f t="shared" si="79"/>
        <v/>
      </c>
      <c r="O496" s="7" t="str">
        <f t="shared" si="83"/>
        <v/>
      </c>
      <c r="R496" s="7" t="str">
        <f t="shared" si="80"/>
        <v/>
      </c>
      <c r="AH496" s="9" t="str">
        <f t="shared" si="84"/>
        <v/>
      </c>
      <c r="AI496" s="9" t="str">
        <f t="shared" si="81"/>
        <v/>
      </c>
      <c r="AJ496" s="9">
        <v>1</v>
      </c>
    </row>
    <row r="497" spans="1:37" ht="20.100000000000001" customHeight="1">
      <c r="A497" s="8" t="str">
        <f t="shared" si="82"/>
        <v/>
      </c>
      <c r="M497" s="7" t="str">
        <f>IF(A497="","",IF(S497="",IF(A497="","",VLOOKUP(K497,calendar_price_2013,MATCH(SUMIF(A$2:A11235,A497,L$2:L11235),Sheet2!$C$1:$P$1,0)+1,0)),S497)*L497)</f>
        <v/>
      </c>
      <c r="N497" s="7" t="str">
        <f t="shared" si="79"/>
        <v/>
      </c>
      <c r="O497" s="7" t="str">
        <f t="shared" si="83"/>
        <v/>
      </c>
      <c r="R497" s="7" t="str">
        <f t="shared" si="80"/>
        <v/>
      </c>
      <c r="AH497" s="9" t="str">
        <f t="shared" si="84"/>
        <v/>
      </c>
      <c r="AI497" s="9" t="str">
        <f t="shared" si="81"/>
        <v/>
      </c>
    </row>
    <row r="498" spans="1:37" ht="20.100000000000001" customHeight="1">
      <c r="A498" s="8" t="str">
        <f t="shared" si="82"/>
        <v/>
      </c>
      <c r="M498" s="7" t="str">
        <f>IF(A498="","",IF(S498="",IF(A498="","",VLOOKUP(K498,calendar_price_2013,MATCH(SUMIF(A$2:A11236,A498,L$2:L11236),Sheet2!$C$1:$P$1,0)+1,0)),S498)*L498)</f>
        <v/>
      </c>
      <c r="N498" s="7" t="str">
        <f t="shared" si="79"/>
        <v/>
      </c>
      <c r="O498" s="7" t="str">
        <f t="shared" si="83"/>
        <v/>
      </c>
      <c r="R498" s="7" t="str">
        <f t="shared" si="80"/>
        <v/>
      </c>
      <c r="AH498" s="9" t="str">
        <f t="shared" si="84"/>
        <v/>
      </c>
      <c r="AI498" s="9" t="str">
        <f t="shared" si="81"/>
        <v/>
      </c>
      <c r="AJ498" s="9">
        <v>1</v>
      </c>
    </row>
    <row r="499" spans="1:37" ht="20.100000000000001" customHeight="1">
      <c r="A499" s="8" t="str">
        <f t="shared" si="82"/>
        <v/>
      </c>
      <c r="M499" s="7" t="str">
        <f>IF(A499="","",IF(S499="",IF(A499="","",VLOOKUP(K499,calendar_price_2013,MATCH(SUMIF(A$2:A11237,A499,L$2:L11237),Sheet2!$C$1:$P$1,0)+1,0)),S499)*L499)</f>
        <v/>
      </c>
      <c r="N499" s="7" t="str">
        <f t="shared" si="79"/>
        <v/>
      </c>
      <c r="O499" s="7" t="str">
        <f t="shared" si="83"/>
        <v/>
      </c>
      <c r="R499" s="7" t="str">
        <f t="shared" si="80"/>
        <v/>
      </c>
      <c r="AH499" s="9" t="str">
        <f t="shared" si="84"/>
        <v/>
      </c>
      <c r="AI499" s="9" t="str">
        <f t="shared" si="81"/>
        <v/>
      </c>
    </row>
    <row r="500" spans="1:37" ht="20.100000000000001" customHeight="1">
      <c r="A500" s="8" t="str">
        <f t="shared" si="82"/>
        <v/>
      </c>
      <c r="M500" s="7" t="str">
        <f>IF(A500="","",IF(S500="",IF(A500="","",VLOOKUP(K500,calendar_price_2013,MATCH(SUMIF(A$2:A11238,A500,L$2:L11238),Sheet2!$C$1:$P$1,0)+1,0)),S500)*L500)</f>
        <v/>
      </c>
      <c r="N500" s="7" t="str">
        <f t="shared" si="79"/>
        <v/>
      </c>
      <c r="O500" s="7" t="str">
        <f t="shared" si="83"/>
        <v/>
      </c>
      <c r="R500" s="7" t="str">
        <f t="shared" si="80"/>
        <v/>
      </c>
      <c r="AH500" s="9" t="str">
        <f t="shared" si="84"/>
        <v/>
      </c>
      <c r="AI500" s="9" t="str">
        <f t="shared" si="81"/>
        <v/>
      </c>
    </row>
    <row r="501" spans="1:37" ht="20.100000000000001" customHeight="1">
      <c r="A501" s="8" t="str">
        <f t="shared" si="82"/>
        <v/>
      </c>
      <c r="M501" s="7" t="str">
        <f>IF(A501="","",IF(S501="",IF(A501="","",VLOOKUP(K501,calendar_price_2013,MATCH(SUMIF(A$2:A11239,A501,L$2:L11239),Sheet2!$C$1:$P$1,0)+1,0)),S501)*L501)</f>
        <v/>
      </c>
      <c r="N501" s="7" t="str">
        <f t="shared" si="79"/>
        <v/>
      </c>
      <c r="O501" s="7" t="str">
        <f t="shared" si="83"/>
        <v/>
      </c>
      <c r="R501" s="7" t="str">
        <f t="shared" si="80"/>
        <v/>
      </c>
      <c r="AH501" s="9" t="str">
        <f t="shared" si="84"/>
        <v/>
      </c>
      <c r="AI501" s="9" t="str">
        <f t="shared" si="81"/>
        <v/>
      </c>
    </row>
    <row r="502" spans="1:37" ht="20.100000000000001" customHeight="1">
      <c r="A502" s="8" t="str">
        <f t="shared" si="82"/>
        <v/>
      </c>
      <c r="M502" s="7" t="str">
        <f>IF(A502="","",IF(S502="",IF(A502="","",VLOOKUP(K502,calendar_price_2013,MATCH(SUMIF(A$2:A11240,A502,L$2:L11240),Sheet2!$C$1:$P$1,0)+1,0)),S502)*L502)</f>
        <v/>
      </c>
      <c r="N502" s="7" t="str">
        <f t="shared" si="79"/>
        <v/>
      </c>
      <c r="O502" s="7" t="str">
        <f t="shared" si="83"/>
        <v/>
      </c>
      <c r="R502" s="7" t="str">
        <f t="shared" si="80"/>
        <v/>
      </c>
      <c r="AH502" s="9" t="str">
        <f t="shared" si="84"/>
        <v/>
      </c>
      <c r="AI502" s="9" t="str">
        <f t="shared" si="81"/>
        <v/>
      </c>
      <c r="AJ502" s="9">
        <v>0</v>
      </c>
      <c r="AK502" s="9">
        <v>0</v>
      </c>
    </row>
    <row r="503" spans="1:37" ht="20.100000000000001" customHeight="1">
      <c r="A503" s="8" t="str">
        <f t="shared" si="82"/>
        <v/>
      </c>
      <c r="M503" s="7" t="str">
        <f>IF(A503="","",IF(S503="",IF(A503="","",VLOOKUP(K503,calendar_price_2013,MATCH(SUMIF(A$2:A11241,A503,L$2:L11241),Sheet2!$C$1:$P$1,0)+1,0)),S503)*L503)</f>
        <v/>
      </c>
      <c r="N503" s="7" t="str">
        <f t="shared" si="79"/>
        <v/>
      </c>
      <c r="O503" s="7" t="str">
        <f t="shared" si="83"/>
        <v/>
      </c>
      <c r="R503" s="7" t="str">
        <f t="shared" si="80"/>
        <v/>
      </c>
      <c r="AH503" s="9" t="str">
        <f t="shared" si="84"/>
        <v/>
      </c>
      <c r="AI503" s="9" t="str">
        <f t="shared" si="81"/>
        <v/>
      </c>
    </row>
    <row r="504" spans="1:37" ht="20.100000000000001" customHeight="1">
      <c r="A504" s="8" t="str">
        <f t="shared" si="82"/>
        <v/>
      </c>
      <c r="M504" s="7" t="str">
        <f>IF(A504="","",IF(S504="",IF(A504="","",VLOOKUP(K504,calendar_price_2013,MATCH(SUMIF(A$2:A11242,A504,L$2:L11242),Sheet2!$C$1:$P$1,0)+1,0)),S504)*L504)</f>
        <v/>
      </c>
      <c r="N504" s="7" t="str">
        <f t="shared" si="79"/>
        <v/>
      </c>
      <c r="O504" s="7" t="str">
        <f t="shared" si="83"/>
        <v/>
      </c>
      <c r="R504" s="7" t="str">
        <f t="shared" si="80"/>
        <v/>
      </c>
      <c r="AH504" s="9" t="str">
        <f t="shared" si="84"/>
        <v/>
      </c>
      <c r="AI504" s="9" t="str">
        <f t="shared" si="81"/>
        <v/>
      </c>
    </row>
    <row r="505" spans="1:37" ht="20.100000000000001" customHeight="1">
      <c r="A505" s="8" t="str">
        <f t="shared" si="82"/>
        <v/>
      </c>
      <c r="M505" s="7" t="str">
        <f>IF(A505="","",IF(S505="",IF(A505="","",VLOOKUP(K505,calendar_price_2013,MATCH(SUMIF(A$2:A11243,A505,L$2:L11243),Sheet2!$C$1:$P$1,0)+1,0)),S505)*L505)</f>
        <v/>
      </c>
      <c r="N505" s="7" t="str">
        <f t="shared" si="79"/>
        <v/>
      </c>
      <c r="O505" s="7" t="str">
        <f t="shared" si="83"/>
        <v/>
      </c>
      <c r="R505" s="7" t="str">
        <f t="shared" si="80"/>
        <v/>
      </c>
      <c r="AH505" s="9" t="str">
        <f t="shared" si="84"/>
        <v/>
      </c>
      <c r="AI505" s="9" t="str">
        <f t="shared" si="81"/>
        <v/>
      </c>
    </row>
    <row r="506" spans="1:37" ht="20.100000000000001" customHeight="1">
      <c r="A506" s="8" t="str">
        <f t="shared" si="82"/>
        <v/>
      </c>
      <c r="M506" s="7" t="str">
        <f>IF(A506="","",IF(S506="",IF(A506="","",VLOOKUP(K506,calendar_price_2013,MATCH(SUMIF(A$2:A11244,A506,L$2:L11244),Sheet2!$C$1:$P$1,0)+1,0)),S506)*L506)</f>
        <v/>
      </c>
      <c r="N506" s="7" t="str">
        <f t="shared" si="79"/>
        <v/>
      </c>
      <c r="O506" s="7" t="str">
        <f t="shared" si="83"/>
        <v/>
      </c>
      <c r="R506" s="7" t="str">
        <f t="shared" si="80"/>
        <v/>
      </c>
      <c r="AH506" s="9" t="str">
        <f t="shared" si="84"/>
        <v/>
      </c>
      <c r="AI506" s="9" t="str">
        <f t="shared" si="81"/>
        <v/>
      </c>
      <c r="AJ506" s="9">
        <v>1</v>
      </c>
    </row>
    <row r="507" spans="1:37" ht="20.100000000000001" customHeight="1">
      <c r="A507" s="8" t="str">
        <f t="shared" si="82"/>
        <v/>
      </c>
      <c r="M507" s="7" t="str">
        <f>IF(A507="","",IF(S507="",IF(A507="","",VLOOKUP(K507,calendar_price_2013,MATCH(SUMIF(A$2:A11245,A507,L$2:L11245),Sheet2!$C$1:$P$1,0)+1,0)),S507)*L507)</f>
        <v/>
      </c>
      <c r="N507" s="7" t="str">
        <f t="shared" si="79"/>
        <v/>
      </c>
      <c r="O507" s="7" t="str">
        <f t="shared" si="83"/>
        <v/>
      </c>
      <c r="R507" s="7" t="str">
        <f t="shared" si="80"/>
        <v/>
      </c>
      <c r="AH507" s="9" t="str">
        <f t="shared" si="84"/>
        <v/>
      </c>
      <c r="AI507" s="9" t="str">
        <f t="shared" si="81"/>
        <v/>
      </c>
      <c r="AJ507" s="9">
        <v>0</v>
      </c>
      <c r="AK507" s="9">
        <v>1</v>
      </c>
    </row>
    <row r="508" spans="1:37" ht="20.100000000000001" customHeight="1">
      <c r="A508" s="8" t="str">
        <f t="shared" si="82"/>
        <v/>
      </c>
      <c r="M508" s="7" t="str">
        <f>IF(A508="","",IF(S508="",IF(A508="","",VLOOKUP(K508,calendar_price_2013,MATCH(SUMIF(A$2:A11246,A508,L$2:L11246),Sheet2!$C$1:$P$1,0)+1,0)),S508)*L508)</f>
        <v/>
      </c>
      <c r="N508" s="7" t="str">
        <f t="shared" si="79"/>
        <v/>
      </c>
      <c r="O508" s="7" t="str">
        <f t="shared" si="83"/>
        <v/>
      </c>
      <c r="R508" s="7" t="str">
        <f t="shared" si="80"/>
        <v/>
      </c>
      <c r="AH508" s="9" t="str">
        <f t="shared" si="84"/>
        <v/>
      </c>
      <c r="AI508" s="9" t="str">
        <f t="shared" si="81"/>
        <v/>
      </c>
    </row>
    <row r="509" spans="1:37" ht="20.100000000000001" customHeight="1">
      <c r="A509" s="8" t="str">
        <f t="shared" si="82"/>
        <v/>
      </c>
      <c r="M509" s="7" t="str">
        <f>IF(A509="","",IF(S509="",IF(A509="","",VLOOKUP(K509,calendar_price_2013,MATCH(SUMIF(A$2:A11247,A509,L$2:L11247),Sheet2!$C$1:$P$1,0)+1,0)),S509)*L509)</f>
        <v/>
      </c>
      <c r="N509" s="7" t="str">
        <f t="shared" si="79"/>
        <v/>
      </c>
      <c r="O509" s="7" t="str">
        <f t="shared" si="83"/>
        <v/>
      </c>
      <c r="R509" s="7" t="str">
        <f t="shared" si="80"/>
        <v/>
      </c>
      <c r="AH509" s="9" t="str">
        <f t="shared" si="84"/>
        <v/>
      </c>
      <c r="AI509" s="9" t="str">
        <f t="shared" si="81"/>
        <v/>
      </c>
    </row>
    <row r="510" spans="1:37" ht="20.100000000000001" customHeight="1">
      <c r="A510" s="8" t="str">
        <f t="shared" si="82"/>
        <v/>
      </c>
      <c r="M510" s="7" t="str">
        <f>IF(A510="","",IF(S510="",IF(A510="","",VLOOKUP(K510,calendar_price_2013,MATCH(SUMIF(A$2:A11248,A510,L$2:L11248),Sheet2!$C$1:$P$1,0)+1,0)),S510)*L510)</f>
        <v/>
      </c>
      <c r="N510" s="7" t="str">
        <f t="shared" si="79"/>
        <v/>
      </c>
      <c r="O510" s="7" t="str">
        <f t="shared" si="83"/>
        <v/>
      </c>
      <c r="R510" s="7" t="str">
        <f t="shared" si="80"/>
        <v/>
      </c>
      <c r="AH510" s="9" t="str">
        <f t="shared" si="84"/>
        <v/>
      </c>
      <c r="AI510" s="9" t="str">
        <f t="shared" si="81"/>
        <v/>
      </c>
    </row>
    <row r="511" spans="1:37" ht="20.100000000000001" customHeight="1">
      <c r="A511" s="8" t="str">
        <f t="shared" si="82"/>
        <v/>
      </c>
      <c r="M511" s="7" t="str">
        <f>IF(A511="","",IF(S511="",IF(A511="","",VLOOKUP(K511,calendar_price_2013,MATCH(SUMIF(A$2:A11249,A511,L$2:L11249),Sheet2!$C$1:$P$1,0)+1,0)),S511)*L511)</f>
        <v/>
      </c>
      <c r="N511" s="7" t="str">
        <f t="shared" si="79"/>
        <v/>
      </c>
      <c r="O511" s="7" t="str">
        <f t="shared" si="83"/>
        <v/>
      </c>
      <c r="R511" s="7" t="str">
        <f t="shared" si="80"/>
        <v/>
      </c>
      <c r="AH511" s="9" t="str">
        <f t="shared" si="84"/>
        <v/>
      </c>
      <c r="AI511" s="9" t="str">
        <f t="shared" si="81"/>
        <v/>
      </c>
      <c r="AJ511" s="9">
        <v>0</v>
      </c>
      <c r="AK511" s="9">
        <v>1</v>
      </c>
    </row>
    <row r="512" spans="1:37" ht="20.100000000000001" customHeight="1">
      <c r="A512" s="8" t="str">
        <f t="shared" si="82"/>
        <v/>
      </c>
      <c r="M512" s="7" t="str">
        <f>IF(A512="","",IF(S512="",IF(A512="","",VLOOKUP(K512,calendar_price_2013,MATCH(SUMIF(A$2:A11250,A512,L$2:L11250),Sheet2!$C$1:$P$1,0)+1,0)),S512)*L512)</f>
        <v/>
      </c>
      <c r="N512" s="7" t="str">
        <f t="shared" si="79"/>
        <v/>
      </c>
      <c r="O512" s="7" t="str">
        <f t="shared" si="83"/>
        <v/>
      </c>
      <c r="R512" s="7" t="str">
        <f t="shared" si="80"/>
        <v/>
      </c>
      <c r="AH512" s="9" t="str">
        <f t="shared" si="84"/>
        <v/>
      </c>
      <c r="AI512" s="9" t="str">
        <f t="shared" si="81"/>
        <v/>
      </c>
    </row>
    <row r="513" spans="1:36" ht="20.100000000000001" customHeight="1">
      <c r="A513" s="8" t="str">
        <f t="shared" si="82"/>
        <v/>
      </c>
      <c r="M513" s="7" t="str">
        <f>IF(A513="","",IF(S513="",IF(A513="","",VLOOKUP(K513,calendar_price_2013,MATCH(SUMIF(A$2:A11251,A513,L$2:L11251),Sheet2!$C$1:$P$1,0)+1,0)),S513)*L513)</f>
        <v/>
      </c>
      <c r="N513" s="7" t="str">
        <f t="shared" si="79"/>
        <v/>
      </c>
      <c r="O513" s="7" t="str">
        <f t="shared" si="83"/>
        <v/>
      </c>
      <c r="R513" s="7" t="str">
        <f t="shared" si="80"/>
        <v/>
      </c>
      <c r="AH513" s="9" t="str">
        <f t="shared" si="84"/>
        <v/>
      </c>
      <c r="AI513" s="9" t="str">
        <f t="shared" si="81"/>
        <v/>
      </c>
    </row>
    <row r="514" spans="1:36" ht="20.100000000000001" customHeight="1">
      <c r="A514" s="8" t="str">
        <f t="shared" si="82"/>
        <v/>
      </c>
      <c r="M514" s="7" t="str">
        <f>IF(A514="","",IF(S514="",IF(A514="","",VLOOKUP(K514,calendar_price_2013,MATCH(SUMIF(A$2:A11252,A514,L$2:L11252),Sheet2!$C$1:$P$1,0)+1,0)),S514)*L514)</f>
        <v/>
      </c>
      <c r="N514" s="7" t="str">
        <f t="shared" si="79"/>
        <v/>
      </c>
      <c r="O514" s="7" t="str">
        <f t="shared" si="83"/>
        <v/>
      </c>
      <c r="R514" s="7" t="str">
        <f t="shared" si="80"/>
        <v/>
      </c>
      <c r="AH514" s="9" t="str">
        <f t="shared" si="84"/>
        <v/>
      </c>
      <c r="AI514" s="9" t="str">
        <f t="shared" si="81"/>
        <v/>
      </c>
    </row>
    <row r="515" spans="1:36" ht="20.100000000000001" customHeight="1">
      <c r="A515" s="8" t="str">
        <f t="shared" si="82"/>
        <v/>
      </c>
      <c r="M515" s="7" t="str">
        <f>IF(A515="","",IF(S515="",IF(A515="","",VLOOKUP(K515,calendar_price_2013,MATCH(SUMIF(A$2:A11253,A515,L$2:L11253),Sheet2!$C$1:$P$1,0)+1,0)),S515)*L515)</f>
        <v/>
      </c>
      <c r="N515" s="7" t="str">
        <f t="shared" si="79"/>
        <v/>
      </c>
      <c r="O515" s="7" t="str">
        <f t="shared" si="83"/>
        <v/>
      </c>
      <c r="R515" s="7" t="str">
        <f t="shared" si="80"/>
        <v/>
      </c>
      <c r="AH515" s="9" t="str">
        <f t="shared" si="84"/>
        <v/>
      </c>
      <c r="AI515" s="9" t="str">
        <f t="shared" si="81"/>
        <v/>
      </c>
    </row>
    <row r="516" spans="1:36" ht="20.100000000000001" customHeight="1">
      <c r="A516" s="8" t="str">
        <f t="shared" si="82"/>
        <v/>
      </c>
      <c r="M516" s="7" t="str">
        <f>IF(A516="","",IF(S516="",IF(A516="","",VLOOKUP(K516,calendar_price_2013,MATCH(SUMIF(A$2:A11254,A516,L$2:L11254),Sheet2!$C$1:$P$1,0)+1,0)),S516)*L516)</f>
        <v/>
      </c>
      <c r="N516" s="7" t="str">
        <f t="shared" si="79"/>
        <v/>
      </c>
      <c r="O516" s="7" t="str">
        <f t="shared" si="83"/>
        <v/>
      </c>
      <c r="R516" s="7" t="str">
        <f t="shared" si="80"/>
        <v/>
      </c>
      <c r="AH516" s="9" t="str">
        <f t="shared" si="84"/>
        <v/>
      </c>
      <c r="AI516" s="9" t="str">
        <f t="shared" si="81"/>
        <v/>
      </c>
    </row>
    <row r="517" spans="1:36" ht="20.100000000000001" customHeight="1">
      <c r="A517" s="8" t="str">
        <f t="shared" ref="A517:A518" si="85">IF(K517="","",IF(B517="",A516,A516+1))</f>
        <v/>
      </c>
      <c r="M517" s="7" t="str">
        <f>IF(A517="","",IF(S517="",IF(A517="","",VLOOKUP(K517,calendar_price_2013,MATCH(SUMIF(A$2:A11255,A517,L$2:L11255),Sheet2!$C$1:$P$1,0)+1,0)),S517)*L517)</f>
        <v/>
      </c>
      <c r="N517" s="7" t="str">
        <f t="shared" ref="N517:N518" si="86">IF(A517="","",IF(T517=1,0,M517*0.2))</f>
        <v/>
      </c>
      <c r="O517" s="7" t="str">
        <f t="shared" si="83"/>
        <v/>
      </c>
      <c r="R517" s="7" t="str">
        <f t="shared" ref="R517:R518" si="87">IF(ISBLANK(Q517),"",Q517-O517)</f>
        <v/>
      </c>
      <c r="AH517" s="9" t="str">
        <f t="shared" si="84"/>
        <v/>
      </c>
      <c r="AI517" s="9" t="str">
        <f t="shared" ref="AI517:AI518" si="88">IF(AH517="","",AH517/100)</f>
        <v/>
      </c>
    </row>
    <row r="518" spans="1:36" ht="20.100000000000001" customHeight="1">
      <c r="A518" s="8" t="str">
        <f t="shared" si="85"/>
        <v/>
      </c>
      <c r="M518" s="7" t="str">
        <f>IF(A518="","",IF(S518="",IF(A518="","",VLOOKUP(K518,calendar_price_2013,MATCH(SUMIF(A$2:A11256,A518,L$2:L11256),Sheet2!$C$1:$P$1,0)+1,0)),S518)*L518)</f>
        <v/>
      </c>
      <c r="N518" s="7" t="str">
        <f t="shared" si="86"/>
        <v/>
      </c>
      <c r="O518" s="7" t="str">
        <f t="shared" si="83"/>
        <v/>
      </c>
      <c r="R518" s="7" t="str">
        <f t="shared" si="87"/>
        <v/>
      </c>
      <c r="AH518" s="9" t="str">
        <f t="shared" si="84"/>
        <v/>
      </c>
      <c r="AI518" s="9" t="str">
        <f t="shared" si="88"/>
        <v/>
      </c>
    </row>
    <row r="519" spans="1:36" ht="20.100000000000001" customHeight="1">
      <c r="A519" s="8" t="str">
        <f>IF(K519="","",IF(B519="",A516,A516+1))</f>
        <v/>
      </c>
      <c r="M519" s="7" t="str">
        <f>IF(A519="","",IF(S519="",IF(A519="","",VLOOKUP(K519,calendar_price_2013,MATCH(SUMIF(A$2:A11255,A519,L$2:L11255),Sheet2!$C$1:$P$1,0)+1,0)),S519)*L519)</f>
        <v/>
      </c>
      <c r="N519" s="7" t="str">
        <f t="shared" si="79"/>
        <v/>
      </c>
      <c r="O519" s="7" t="str">
        <f t="shared" ref="O519:O537" si="89">IF(H519="","",SUMIF(A519:A11256,A519,M519:M11256)+SUMIF(A519:A11256,A519,N519:N11256))</f>
        <v/>
      </c>
      <c r="R519" s="7" t="str">
        <f t="shared" si="80"/>
        <v/>
      </c>
      <c r="AH519" s="9" t="str">
        <f t="shared" ref="AH519:AH537" si="90">IF(H519="","",SUMIF(A519:A11256,A519,L519:L11256))</f>
        <v/>
      </c>
      <c r="AI519" s="9" t="str">
        <f t="shared" si="81"/>
        <v/>
      </c>
      <c r="AJ519" s="9">
        <v>1</v>
      </c>
    </row>
    <row r="520" spans="1:36" ht="20.100000000000001" customHeight="1">
      <c r="A520" s="8" t="str">
        <f t="shared" si="82"/>
        <v/>
      </c>
      <c r="M520" s="7" t="str">
        <f>IF(A520="","",IF(S520="",IF(A520="","",VLOOKUP(K520,calendar_price_2013,MATCH(SUMIF(A$2:A11256,A520,L$2:L11256),Sheet2!$C$1:$P$1,0)+1,0)),S520)*L520)</f>
        <v/>
      </c>
      <c r="N520" s="7" t="str">
        <f t="shared" si="79"/>
        <v/>
      </c>
      <c r="O520" s="7" t="str">
        <f t="shared" si="89"/>
        <v/>
      </c>
      <c r="R520" s="7" t="str">
        <f t="shared" si="80"/>
        <v/>
      </c>
      <c r="AH520" s="9" t="str">
        <f t="shared" si="90"/>
        <v/>
      </c>
      <c r="AI520" s="9" t="str">
        <f t="shared" si="81"/>
        <v/>
      </c>
      <c r="AJ520" s="9">
        <v>1</v>
      </c>
    </row>
    <row r="521" spans="1:36" ht="20.100000000000001" customHeight="1">
      <c r="A521" s="8" t="str">
        <f t="shared" si="82"/>
        <v/>
      </c>
      <c r="M521" s="7" t="str">
        <f>IF(A521="","",IF(S521="",IF(A521="","",VLOOKUP(K521,calendar_price_2013,MATCH(SUMIF(A$2:A11257,A521,L$2:L11257),Sheet2!$C$1:$P$1,0)+1,0)),S521)*L521)</f>
        <v/>
      </c>
      <c r="N521" s="7" t="str">
        <f t="shared" si="79"/>
        <v/>
      </c>
      <c r="O521" s="7" t="str">
        <f t="shared" si="89"/>
        <v/>
      </c>
      <c r="R521" s="7" t="str">
        <f t="shared" si="80"/>
        <v/>
      </c>
      <c r="AH521" s="9" t="str">
        <f t="shared" si="90"/>
        <v/>
      </c>
      <c r="AI521" s="9" t="str">
        <f t="shared" si="81"/>
        <v/>
      </c>
    </row>
    <row r="522" spans="1:36" ht="20.100000000000001" customHeight="1">
      <c r="A522" s="8" t="str">
        <f t="shared" si="82"/>
        <v/>
      </c>
      <c r="M522" s="7" t="str">
        <f>IF(A522="","",IF(S522="",IF(A522="","",VLOOKUP(K522,calendar_price_2013,MATCH(SUMIF(A$2:A11258,A522,L$2:L11258),Sheet2!$C$1:$P$1,0)+1,0)),S522)*L522)</f>
        <v/>
      </c>
      <c r="N522" s="7" t="str">
        <f t="shared" si="79"/>
        <v/>
      </c>
      <c r="O522" s="7" t="str">
        <f t="shared" si="89"/>
        <v/>
      </c>
      <c r="R522" s="7" t="str">
        <f t="shared" si="80"/>
        <v/>
      </c>
      <c r="AH522" s="9" t="str">
        <f t="shared" si="90"/>
        <v/>
      </c>
      <c r="AI522" s="9" t="str">
        <f t="shared" si="81"/>
        <v/>
      </c>
    </row>
    <row r="523" spans="1:36" ht="20.100000000000001" customHeight="1">
      <c r="A523" s="8" t="str">
        <f t="shared" si="82"/>
        <v/>
      </c>
      <c r="M523" s="7" t="str">
        <f>IF(A523="","",IF(S523="",IF(A523="","",VLOOKUP(K523,calendar_price_2013,MATCH(SUMIF(A$2:A11259,A523,L$2:L11259),Sheet2!$C$1:$P$1,0)+1,0)),S523)*L523)</f>
        <v/>
      </c>
      <c r="N523" s="7" t="str">
        <f t="shared" si="79"/>
        <v/>
      </c>
      <c r="O523" s="7" t="str">
        <f t="shared" si="89"/>
        <v/>
      </c>
      <c r="R523" s="7" t="str">
        <f t="shared" si="80"/>
        <v/>
      </c>
      <c r="AH523" s="9" t="str">
        <f t="shared" si="90"/>
        <v/>
      </c>
      <c r="AI523" s="9" t="str">
        <f t="shared" si="81"/>
        <v/>
      </c>
    </row>
    <row r="524" spans="1:36" ht="20.100000000000001" customHeight="1">
      <c r="A524" s="8" t="str">
        <f t="shared" si="82"/>
        <v/>
      </c>
      <c r="M524" s="7" t="str">
        <f>IF(A524="","",IF(S524="",IF(A524="","",VLOOKUP(K524,calendar_price_2013,MATCH(SUMIF(A$2:A11260,A524,L$2:L11260),Sheet2!$C$1:$P$1,0)+1,0)),S524)*L524)</f>
        <v/>
      </c>
      <c r="N524" s="7" t="str">
        <f t="shared" si="79"/>
        <v/>
      </c>
      <c r="O524" s="7" t="str">
        <f t="shared" si="89"/>
        <v/>
      </c>
      <c r="R524" s="7" t="str">
        <f t="shared" si="80"/>
        <v/>
      </c>
      <c r="AH524" s="9" t="str">
        <f t="shared" si="90"/>
        <v/>
      </c>
      <c r="AI524" s="9" t="str">
        <f t="shared" si="81"/>
        <v/>
      </c>
    </row>
    <row r="525" spans="1:36" ht="20.100000000000001" customHeight="1">
      <c r="A525" s="8" t="str">
        <f t="shared" si="82"/>
        <v/>
      </c>
      <c r="M525" s="7" t="str">
        <f>IF(A525="","",IF(S525="",IF(A525="","",VLOOKUP(K525,calendar_price_2013,MATCH(SUMIF(A$2:A11261,A525,L$2:L11261),Sheet2!$C$1:$P$1,0)+1,0)),S525)*L525)</f>
        <v/>
      </c>
      <c r="N525" s="7" t="str">
        <f t="shared" si="79"/>
        <v/>
      </c>
      <c r="O525" s="7" t="str">
        <f t="shared" si="89"/>
        <v/>
      </c>
      <c r="R525" s="7" t="str">
        <f t="shared" si="80"/>
        <v/>
      </c>
      <c r="AH525" s="9" t="str">
        <f t="shared" si="90"/>
        <v/>
      </c>
      <c r="AI525" s="9" t="str">
        <f t="shared" si="81"/>
        <v/>
      </c>
    </row>
    <row r="526" spans="1:36" ht="20.100000000000001" customHeight="1">
      <c r="A526" s="8" t="str">
        <f t="shared" si="82"/>
        <v/>
      </c>
      <c r="M526" s="7" t="str">
        <f>IF(A526="","",IF(S526="",IF(A526="","",VLOOKUP(K526,calendar_price_2013,MATCH(SUMIF(A$2:A11262,A526,L$2:L11262),Sheet2!$C$1:$P$1,0)+1,0)),S526)*L526)</f>
        <v/>
      </c>
      <c r="N526" s="7" t="str">
        <f t="shared" ref="N526:N591" si="91">IF(A526="","",IF(T526=1,0,M526*0.2))</f>
        <v/>
      </c>
      <c r="O526" s="7" t="str">
        <f t="shared" si="89"/>
        <v/>
      </c>
      <c r="R526" s="7" t="str">
        <f t="shared" si="80"/>
        <v/>
      </c>
      <c r="AH526" s="9" t="str">
        <f t="shared" si="90"/>
        <v/>
      </c>
      <c r="AI526" s="9" t="str">
        <f t="shared" si="81"/>
        <v/>
      </c>
      <c r="AJ526" s="9">
        <v>1</v>
      </c>
    </row>
    <row r="527" spans="1:36" ht="20.100000000000001" customHeight="1">
      <c r="A527" s="8" t="str">
        <f t="shared" si="82"/>
        <v/>
      </c>
      <c r="M527" s="7" t="str">
        <f>IF(A527="","",IF(S527="",IF(A527="","",VLOOKUP(K527,calendar_price_2013,MATCH(SUMIF(A$2:A11263,A527,L$2:L11263),Sheet2!$C$1:$P$1,0)+1,0)),S527)*L527)</f>
        <v/>
      </c>
      <c r="N527" s="7" t="str">
        <f t="shared" si="91"/>
        <v/>
      </c>
      <c r="O527" s="7" t="str">
        <f t="shared" si="89"/>
        <v/>
      </c>
      <c r="R527" s="7" t="str">
        <f t="shared" ref="R527:R592" si="92">IF(ISBLANK(Q527),"",Q527-O527)</f>
        <v/>
      </c>
      <c r="AH527" s="9" t="str">
        <f t="shared" si="90"/>
        <v/>
      </c>
      <c r="AI527" s="9" t="str">
        <f t="shared" ref="AI527:AI592" si="93">IF(AH527="","",AH527/100)</f>
        <v/>
      </c>
    </row>
    <row r="528" spans="1:36" ht="20.100000000000001" customHeight="1">
      <c r="A528" s="8" t="str">
        <f t="shared" ref="A528:A593" si="94">IF(K528="","",IF(B528="",A527,A527+1))</f>
        <v/>
      </c>
      <c r="M528" s="7" t="str">
        <f>IF(A528="","",IF(S528="",IF(A528="","",VLOOKUP(K528,calendar_price_2013,MATCH(SUMIF(A$2:A11264,A528,L$2:L11264),Sheet2!$C$1:$P$1,0)+1,0)),S528)*L528)</f>
        <v/>
      </c>
      <c r="N528" s="7" t="str">
        <f t="shared" si="91"/>
        <v/>
      </c>
      <c r="O528" s="7" t="str">
        <f t="shared" si="89"/>
        <v/>
      </c>
      <c r="R528" s="7" t="str">
        <f t="shared" si="92"/>
        <v/>
      </c>
      <c r="AH528" s="9" t="str">
        <f t="shared" si="90"/>
        <v/>
      </c>
      <c r="AI528" s="9" t="str">
        <f t="shared" si="93"/>
        <v/>
      </c>
      <c r="AJ528" s="9">
        <v>1</v>
      </c>
    </row>
    <row r="529" spans="1:37" ht="20.100000000000001" customHeight="1">
      <c r="A529" s="8" t="str">
        <f t="shared" si="94"/>
        <v/>
      </c>
      <c r="M529" s="7" t="str">
        <f>IF(A529="","",IF(S529="",IF(A529="","",VLOOKUP(K529,calendar_price_2013,MATCH(SUMIF(A$2:A11265,A529,L$2:L11265),Sheet2!$C$1:$P$1,0)+1,0)),S529)*L529)</f>
        <v/>
      </c>
      <c r="N529" s="7" t="str">
        <f t="shared" si="91"/>
        <v/>
      </c>
      <c r="O529" s="7" t="str">
        <f t="shared" si="89"/>
        <v/>
      </c>
      <c r="R529" s="7" t="str">
        <f t="shared" si="92"/>
        <v/>
      </c>
      <c r="AH529" s="9" t="str">
        <f t="shared" si="90"/>
        <v/>
      </c>
      <c r="AI529" s="9" t="str">
        <f t="shared" si="93"/>
        <v/>
      </c>
      <c r="AJ529" s="9">
        <v>1</v>
      </c>
    </row>
    <row r="530" spans="1:37" ht="20.100000000000001" customHeight="1">
      <c r="A530" s="8" t="str">
        <f t="shared" si="94"/>
        <v/>
      </c>
      <c r="M530" s="7" t="str">
        <f>IF(A530="","",IF(S530="",IF(A530="","",VLOOKUP(K530,calendar_price_2013,MATCH(SUMIF(A$2:A11266,A530,L$2:L11266),Sheet2!$C$1:$P$1,0)+1,0)),S530)*L530)</f>
        <v/>
      </c>
      <c r="N530" s="7" t="str">
        <f t="shared" si="91"/>
        <v/>
      </c>
      <c r="O530" s="7" t="str">
        <f t="shared" si="89"/>
        <v/>
      </c>
      <c r="R530" s="7" t="str">
        <f t="shared" si="92"/>
        <v/>
      </c>
      <c r="AH530" s="9" t="str">
        <f t="shared" si="90"/>
        <v/>
      </c>
      <c r="AI530" s="9" t="str">
        <f t="shared" si="93"/>
        <v/>
      </c>
    </row>
    <row r="531" spans="1:37" ht="20.100000000000001" customHeight="1">
      <c r="A531" s="8" t="str">
        <f t="shared" si="94"/>
        <v/>
      </c>
      <c r="M531" s="7" t="str">
        <f>IF(A531="","",IF(S531="",IF(A531="","",VLOOKUP(K531,calendar_price_2013,MATCH(SUMIF(A$2:A11267,A531,L$2:L11267),Sheet2!$C$1:$P$1,0)+1,0)),S531)*L531)</f>
        <v/>
      </c>
      <c r="N531" s="7" t="str">
        <f t="shared" si="91"/>
        <v/>
      </c>
      <c r="O531" s="7" t="str">
        <f t="shared" si="89"/>
        <v/>
      </c>
      <c r="R531" s="7" t="str">
        <f t="shared" si="92"/>
        <v/>
      </c>
      <c r="AH531" s="9" t="str">
        <f t="shared" si="90"/>
        <v/>
      </c>
      <c r="AI531" s="9" t="str">
        <f t="shared" si="93"/>
        <v/>
      </c>
    </row>
    <row r="532" spans="1:37" ht="20.100000000000001" customHeight="1">
      <c r="A532" s="8" t="str">
        <f t="shared" si="94"/>
        <v/>
      </c>
      <c r="M532" s="7" t="str">
        <f>IF(A532="","",IF(S532="",IF(A532="","",VLOOKUP(K532,calendar_price_2013,MATCH(SUMIF(A$2:A11268,A532,L$2:L11268),Sheet2!$C$1:$P$1,0)+1,0)),S532)*L532)</f>
        <v/>
      </c>
      <c r="N532" s="7" t="str">
        <f t="shared" si="91"/>
        <v/>
      </c>
      <c r="O532" s="7" t="str">
        <f t="shared" si="89"/>
        <v/>
      </c>
      <c r="R532" s="7" t="str">
        <f t="shared" si="92"/>
        <v/>
      </c>
      <c r="AH532" s="9" t="str">
        <f t="shared" si="90"/>
        <v/>
      </c>
      <c r="AI532" s="9" t="str">
        <f t="shared" si="93"/>
        <v/>
      </c>
    </row>
    <row r="533" spans="1:37" ht="20.100000000000001" customHeight="1">
      <c r="A533" s="8" t="str">
        <f t="shared" si="94"/>
        <v/>
      </c>
      <c r="M533" s="7" t="str">
        <f>IF(A533="","",IF(S533="",IF(A533="","",VLOOKUP(K533,calendar_price_2013,MATCH(SUMIF(A$2:A11269,A533,L$2:L11269),Sheet2!$C$1:$P$1,0)+1,0)),S533)*L533)</f>
        <v/>
      </c>
      <c r="N533" s="7" t="str">
        <f t="shared" si="91"/>
        <v/>
      </c>
      <c r="O533" s="7" t="str">
        <f t="shared" si="89"/>
        <v/>
      </c>
      <c r="R533" s="7" t="str">
        <f t="shared" si="92"/>
        <v/>
      </c>
      <c r="AH533" s="9" t="str">
        <f t="shared" si="90"/>
        <v/>
      </c>
      <c r="AI533" s="9" t="str">
        <f t="shared" si="93"/>
        <v/>
      </c>
      <c r="AJ533" s="9">
        <v>0</v>
      </c>
      <c r="AK533" s="9">
        <v>0</v>
      </c>
    </row>
    <row r="534" spans="1:37" ht="20.100000000000001" customHeight="1">
      <c r="A534" s="8" t="str">
        <f t="shared" si="94"/>
        <v/>
      </c>
      <c r="M534" s="7" t="str">
        <f>IF(A534="","",IF(S534="",IF(A534="","",VLOOKUP(K534,calendar_price_2013,MATCH(SUMIF(A$2:A11270,A534,L$2:L11270),Sheet2!$C$1:$P$1,0)+1,0)),S534)*L534)</f>
        <v/>
      </c>
      <c r="N534" s="7" t="str">
        <f t="shared" si="91"/>
        <v/>
      </c>
      <c r="O534" s="7" t="str">
        <f t="shared" si="89"/>
        <v/>
      </c>
      <c r="R534" s="7" t="str">
        <f t="shared" si="92"/>
        <v/>
      </c>
      <c r="AH534" s="9" t="str">
        <f t="shared" si="90"/>
        <v/>
      </c>
      <c r="AI534" s="9" t="str">
        <f t="shared" si="93"/>
        <v/>
      </c>
    </row>
    <row r="535" spans="1:37" ht="20.100000000000001" customHeight="1">
      <c r="A535" s="8" t="str">
        <f t="shared" si="94"/>
        <v/>
      </c>
      <c r="M535" s="7" t="str">
        <f>IF(A535="","",IF(S535="",IF(A535="","",VLOOKUP(K535,calendar_price_2013,MATCH(SUMIF(A$2:A11271,A535,L$2:L11271),Sheet2!$C$1:$P$1,0)+1,0)),S535)*L535)</f>
        <v/>
      </c>
      <c r="N535" s="7" t="str">
        <f t="shared" si="91"/>
        <v/>
      </c>
      <c r="O535" s="7" t="str">
        <f t="shared" si="89"/>
        <v/>
      </c>
      <c r="R535" s="7" t="str">
        <f t="shared" si="92"/>
        <v/>
      </c>
      <c r="T535" s="9">
        <v>1</v>
      </c>
      <c r="AH535" s="9" t="str">
        <f t="shared" si="90"/>
        <v/>
      </c>
      <c r="AI535" s="9" t="str">
        <f t="shared" si="93"/>
        <v/>
      </c>
    </row>
    <row r="536" spans="1:37" ht="20.100000000000001" customHeight="1">
      <c r="A536" s="8" t="str">
        <f t="shared" si="94"/>
        <v/>
      </c>
      <c r="M536" s="7" t="str">
        <f>IF(A536="","",IF(S536="",IF(A536="","",VLOOKUP(K536,calendar_price_2013,MATCH(SUMIF(A$2:A11272,A536,L$2:L11272),Sheet2!$C$1:$P$1,0)+1,0)),S536)*L536)</f>
        <v/>
      </c>
      <c r="N536" s="7" t="str">
        <f t="shared" si="91"/>
        <v/>
      </c>
      <c r="O536" s="7" t="str">
        <f t="shared" si="89"/>
        <v/>
      </c>
      <c r="R536" s="7" t="str">
        <f t="shared" si="92"/>
        <v/>
      </c>
      <c r="T536" s="9">
        <v>1</v>
      </c>
      <c r="AH536" s="9" t="str">
        <f t="shared" si="90"/>
        <v/>
      </c>
      <c r="AI536" s="9" t="str">
        <f t="shared" si="93"/>
        <v/>
      </c>
    </row>
    <row r="537" spans="1:37" ht="20.100000000000001" customHeight="1">
      <c r="A537" s="8" t="str">
        <f t="shared" ref="A537" si="95">IF(K537="","",IF(B537="",A536,A536+1))</f>
        <v/>
      </c>
      <c r="M537" s="7" t="str">
        <f>IF(A537="","",IF(S537="",IF(A537="","",VLOOKUP(K537,calendar_price_2013,MATCH(SUMIF(A$2:A11273,A537,L$2:L11273),Sheet2!$C$1:$P$1,0)+1,0)),S537)*L537)</f>
        <v/>
      </c>
      <c r="N537" s="7" t="str">
        <f t="shared" ref="N537" si="96">IF(A537="","",IF(T537=1,0,M537*0.2))</f>
        <v/>
      </c>
      <c r="O537" s="7" t="str">
        <f t="shared" si="89"/>
        <v/>
      </c>
      <c r="R537" s="7" t="str">
        <f t="shared" ref="R537" si="97">IF(ISBLANK(Q537),"",Q537-O537)</f>
        <v/>
      </c>
      <c r="T537" s="9">
        <v>1</v>
      </c>
      <c r="AH537" s="9" t="str">
        <f t="shared" si="90"/>
        <v/>
      </c>
      <c r="AI537" s="9" t="str">
        <f t="shared" ref="AI537" si="98">IF(AH537="","",AH537/100)</f>
        <v/>
      </c>
    </row>
    <row r="538" spans="1:37" ht="20.100000000000001" customHeight="1">
      <c r="A538" s="8" t="str">
        <f>IF(K538="","",IF(B538="",A536,A536+1))</f>
        <v/>
      </c>
      <c r="M538" s="7" t="str">
        <f>IF(A538="","",IF(S538="",IF(A538="","",VLOOKUP(K538,calendar_price_2013,MATCH(SUMIF(A$2:A11273,A538,L$2:L11273),Sheet2!$C$1:$P$1,0)+1,0)),S538)*L538)</f>
        <v/>
      </c>
      <c r="N538" s="7" t="str">
        <f t="shared" si="91"/>
        <v/>
      </c>
      <c r="O538" s="7" t="str">
        <f t="shared" ref="O538:O548" si="99">IF(H538="","",SUMIF(A538:A11274,A538,M538:M11274)+SUMIF(A538:A11274,A538,N538:N11274))</f>
        <v/>
      </c>
      <c r="R538" s="7" t="str">
        <f t="shared" si="92"/>
        <v/>
      </c>
      <c r="AH538" s="9" t="str">
        <f t="shared" ref="AH538:AH548" si="100">IF(H538="","",SUMIF(A538:A11274,A538,L538:L11274))</f>
        <v/>
      </c>
      <c r="AI538" s="9" t="str">
        <f t="shared" si="93"/>
        <v/>
      </c>
      <c r="AJ538" s="9">
        <v>0</v>
      </c>
      <c r="AK538" s="9">
        <v>1</v>
      </c>
    </row>
    <row r="539" spans="1:37" ht="20.100000000000001" customHeight="1">
      <c r="A539" s="8" t="str">
        <f t="shared" si="94"/>
        <v/>
      </c>
      <c r="M539" s="7" t="str">
        <f>IF(A539="","",IF(S539="",IF(A539="","",VLOOKUP(K539,calendar_price_2013,MATCH(SUMIF(A$2:A11274,A539,L$2:L11274),Sheet2!$C$1:$P$1,0)+1,0)),S539)*L539)</f>
        <v/>
      </c>
      <c r="N539" s="7" t="str">
        <f t="shared" si="91"/>
        <v/>
      </c>
      <c r="O539" s="7" t="str">
        <f t="shared" si="99"/>
        <v/>
      </c>
      <c r="R539" s="7" t="str">
        <f t="shared" si="92"/>
        <v/>
      </c>
      <c r="AH539" s="9" t="str">
        <f t="shared" si="100"/>
        <v/>
      </c>
      <c r="AI539" s="9" t="str">
        <f t="shared" si="93"/>
        <v/>
      </c>
    </row>
    <row r="540" spans="1:37" ht="20.100000000000001" customHeight="1">
      <c r="A540" s="8" t="str">
        <f t="shared" si="94"/>
        <v/>
      </c>
      <c r="M540" s="7" t="str">
        <f>IF(A540="","",IF(S540="",IF(A540="","",VLOOKUP(K540,calendar_price_2013,MATCH(SUMIF(A$2:A11275,A540,L$2:L11275),Sheet2!$C$1:$P$1,0)+1,0)),S540)*L540)</f>
        <v/>
      </c>
      <c r="N540" s="7" t="str">
        <f t="shared" si="91"/>
        <v/>
      </c>
      <c r="O540" s="7" t="str">
        <f t="shared" si="99"/>
        <v/>
      </c>
      <c r="R540" s="7" t="str">
        <f t="shared" si="92"/>
        <v/>
      </c>
      <c r="AH540" s="9" t="str">
        <f t="shared" si="100"/>
        <v/>
      </c>
      <c r="AI540" s="9" t="str">
        <f t="shared" si="93"/>
        <v/>
      </c>
    </row>
    <row r="541" spans="1:37" ht="20.100000000000001" customHeight="1">
      <c r="A541" s="8" t="str">
        <f t="shared" si="94"/>
        <v/>
      </c>
      <c r="M541" s="7" t="str">
        <f>IF(A541="","",IF(S541="",IF(A541="","",VLOOKUP(K541,calendar_price_2013,MATCH(SUMIF(A$2:A11276,A541,L$2:L11276),Sheet2!$C$1:$P$1,0)+1,0)),S541)*L541)</f>
        <v/>
      </c>
      <c r="N541" s="7" t="str">
        <f t="shared" si="91"/>
        <v/>
      </c>
      <c r="O541" s="7" t="str">
        <f t="shared" si="99"/>
        <v/>
      </c>
      <c r="R541" s="7" t="str">
        <f t="shared" si="92"/>
        <v/>
      </c>
      <c r="AH541" s="9" t="str">
        <f t="shared" si="100"/>
        <v/>
      </c>
      <c r="AI541" s="9" t="str">
        <f t="shared" si="93"/>
        <v/>
      </c>
    </row>
    <row r="542" spans="1:37" ht="20.100000000000001" customHeight="1">
      <c r="A542" s="8" t="str">
        <f t="shared" si="94"/>
        <v/>
      </c>
      <c r="M542" s="7" t="str">
        <f>IF(A542="","",IF(S542="",IF(A542="","",VLOOKUP(K542,calendar_price_2013,MATCH(SUMIF(A$2:A11277,A542,L$2:L11277),Sheet2!$C$1:$P$1,0)+1,0)),S542)*L542)</f>
        <v/>
      </c>
      <c r="N542" s="7" t="str">
        <f t="shared" si="91"/>
        <v/>
      </c>
      <c r="O542" s="7" t="str">
        <f t="shared" si="99"/>
        <v/>
      </c>
      <c r="R542" s="7" t="str">
        <f t="shared" si="92"/>
        <v/>
      </c>
      <c r="AH542" s="9" t="str">
        <f t="shared" si="100"/>
        <v/>
      </c>
      <c r="AI542" s="9" t="str">
        <f t="shared" si="93"/>
        <v/>
      </c>
      <c r="AJ542" s="9">
        <v>0</v>
      </c>
      <c r="AK542" s="9">
        <v>1</v>
      </c>
    </row>
    <row r="543" spans="1:37" ht="20.100000000000001" customHeight="1">
      <c r="A543" s="8" t="str">
        <f t="shared" si="94"/>
        <v/>
      </c>
      <c r="M543" s="7" t="str">
        <f>IF(A543="","",IF(S543="",IF(A543="","",VLOOKUP(K543,calendar_price_2013,MATCH(SUMIF(A$2:A11278,A543,L$2:L11278),Sheet2!$C$1:$P$1,0)+1,0)),S543)*L543)</f>
        <v/>
      </c>
      <c r="N543" s="7" t="str">
        <f t="shared" si="91"/>
        <v/>
      </c>
      <c r="O543" s="7" t="str">
        <f t="shared" si="99"/>
        <v/>
      </c>
      <c r="R543" s="7" t="str">
        <f t="shared" si="92"/>
        <v/>
      </c>
      <c r="AH543" s="9" t="str">
        <f t="shared" si="100"/>
        <v/>
      </c>
      <c r="AI543" s="9" t="str">
        <f t="shared" si="93"/>
        <v/>
      </c>
      <c r="AJ543" s="9">
        <v>1</v>
      </c>
    </row>
    <row r="544" spans="1:37" ht="20.100000000000001" customHeight="1">
      <c r="A544" s="8" t="str">
        <f t="shared" si="94"/>
        <v/>
      </c>
      <c r="M544" s="7" t="str">
        <f>IF(A544="","",IF(S544="",IF(A544="","",VLOOKUP(K544,calendar_price_2013,MATCH(SUMIF(A$2:A11279,A544,L$2:L11279),Sheet2!$C$1:$P$1,0)+1,0)),S544)*L544)</f>
        <v/>
      </c>
      <c r="N544" s="7" t="str">
        <f t="shared" si="91"/>
        <v/>
      </c>
      <c r="O544" s="7" t="str">
        <f t="shared" si="99"/>
        <v/>
      </c>
      <c r="R544" s="7" t="str">
        <f t="shared" si="92"/>
        <v/>
      </c>
      <c r="AH544" s="9" t="str">
        <f t="shared" si="100"/>
        <v/>
      </c>
      <c r="AI544" s="9" t="str">
        <f t="shared" si="93"/>
        <v/>
      </c>
    </row>
    <row r="545" spans="1:37" ht="20.100000000000001" customHeight="1">
      <c r="A545" s="8" t="str">
        <f t="shared" si="94"/>
        <v/>
      </c>
      <c r="M545" s="7" t="str">
        <f>IF(A545="","",IF(S545="",IF(A545="","",VLOOKUP(K545,calendar_price_2013,MATCH(SUMIF(A$2:A11280,A545,L$2:L11280),Sheet2!$C$1:$P$1,0)+1,0)),S545)*L545)</f>
        <v/>
      </c>
      <c r="N545" s="7" t="str">
        <f t="shared" si="91"/>
        <v/>
      </c>
      <c r="O545" s="7" t="str">
        <f t="shared" si="99"/>
        <v/>
      </c>
      <c r="R545" s="7" t="str">
        <f t="shared" si="92"/>
        <v/>
      </c>
      <c r="AH545" s="9" t="str">
        <f t="shared" si="100"/>
        <v/>
      </c>
      <c r="AI545" s="9" t="str">
        <f t="shared" si="93"/>
        <v/>
      </c>
    </row>
    <row r="546" spans="1:37" ht="20.100000000000001" customHeight="1">
      <c r="A546" s="8" t="str">
        <f t="shared" si="94"/>
        <v/>
      </c>
      <c r="M546" s="7" t="str">
        <f>IF(A546="","",IF(S546="",IF(A546="","",VLOOKUP(K546,calendar_price_2013,MATCH(SUMIF(A$2:A11281,A546,L$2:L11281),Sheet2!$C$1:$P$1,0)+1,0)),S546)*L546)</f>
        <v/>
      </c>
      <c r="N546" s="7" t="str">
        <f t="shared" si="91"/>
        <v/>
      </c>
      <c r="O546" s="7" t="str">
        <f t="shared" si="99"/>
        <v/>
      </c>
      <c r="R546" s="7" t="str">
        <f t="shared" si="92"/>
        <v/>
      </c>
      <c r="AH546" s="9" t="str">
        <f t="shared" si="100"/>
        <v/>
      </c>
      <c r="AI546" s="9" t="str">
        <f t="shared" si="93"/>
        <v/>
      </c>
      <c r="AJ546" s="9">
        <v>1</v>
      </c>
    </row>
    <row r="547" spans="1:37" ht="20.100000000000001" customHeight="1">
      <c r="A547" s="8" t="str">
        <f t="shared" si="94"/>
        <v/>
      </c>
      <c r="M547" s="7" t="str">
        <f>IF(A547="","",IF(S547="",IF(A547="","",VLOOKUP(K547,calendar_price_2013,MATCH(SUMIF(A$2:A11282,A547,L$2:L11282),Sheet2!$C$1:$P$1,0)+1,0)),S547)*L547)</f>
        <v/>
      </c>
      <c r="N547" s="7" t="str">
        <f t="shared" si="91"/>
        <v/>
      </c>
      <c r="O547" s="7" t="str">
        <f t="shared" si="99"/>
        <v/>
      </c>
      <c r="R547" s="7" t="str">
        <f t="shared" si="92"/>
        <v/>
      </c>
      <c r="AH547" s="9" t="str">
        <f t="shared" si="100"/>
        <v/>
      </c>
      <c r="AI547" s="9" t="str">
        <f t="shared" si="93"/>
        <v/>
      </c>
    </row>
    <row r="548" spans="1:37" ht="20.100000000000001" customHeight="1">
      <c r="A548" s="8" t="str">
        <f t="shared" ref="A548" si="101">IF(K548="","",IF(B548="",A547,A547+1))</f>
        <v/>
      </c>
      <c r="M548" s="7" t="str">
        <f>IF(A548="","",IF(S548="",IF(A548="","",VLOOKUP(K548,calendar_price_2013,MATCH(SUMIF(A$2:A11283,A548,L$2:L11283),Sheet2!$C$1:$P$1,0)+1,0)),S548)*L548)</f>
        <v/>
      </c>
      <c r="N548" s="7" t="str">
        <f t="shared" ref="N548" si="102">IF(A548="","",IF(T548=1,0,M548*0.2))</f>
        <v/>
      </c>
      <c r="O548" s="7" t="str">
        <f t="shared" si="99"/>
        <v/>
      </c>
      <c r="R548" s="7" t="str">
        <f t="shared" ref="R548" si="103">IF(ISBLANK(Q548),"",Q548-O548)</f>
        <v/>
      </c>
      <c r="AH548" s="9" t="str">
        <f t="shared" si="100"/>
        <v/>
      </c>
      <c r="AI548" s="9" t="str">
        <f t="shared" ref="AI548" si="104">IF(AH548="","",AH548/100)</f>
        <v/>
      </c>
    </row>
    <row r="549" spans="1:37" ht="20.100000000000001" customHeight="1">
      <c r="A549" s="8" t="str">
        <f>IF(K549="","",IF(B549="",A547,A547+1))</f>
        <v/>
      </c>
      <c r="M549" s="7" t="str">
        <f>IF(A549="","",IF(S549="",IF(A549="","",VLOOKUP(K549,calendar_price_2013,MATCH(SUMIF(A$2:A11283,A549,L$2:L11283),Sheet2!$C$1:$P$1,0)+1,0)),S549)*L549)</f>
        <v/>
      </c>
      <c r="N549" s="7" t="str">
        <f t="shared" si="91"/>
        <v/>
      </c>
      <c r="O549" s="7" t="str">
        <f t="shared" ref="O549:O580" si="105">IF(H549="","",SUMIF(A549:A11284,A549,M549:M11284)+SUMIF(A549:A11284,A549,N549:N11284))</f>
        <v/>
      </c>
      <c r="R549" s="7" t="str">
        <f t="shared" si="92"/>
        <v/>
      </c>
      <c r="AH549" s="9" t="str">
        <f t="shared" ref="AH549:AH580" si="106">IF(H549="","",SUMIF(A549:A11284,A549,L549:L11284))</f>
        <v/>
      </c>
      <c r="AI549" s="9" t="str">
        <f t="shared" si="93"/>
        <v/>
      </c>
      <c r="AJ549" s="9">
        <v>0</v>
      </c>
      <c r="AK549" s="9">
        <v>1</v>
      </c>
    </row>
    <row r="550" spans="1:37" ht="20.100000000000001" customHeight="1">
      <c r="A550" s="8" t="str">
        <f t="shared" si="94"/>
        <v/>
      </c>
      <c r="M550" s="7" t="str">
        <f>IF(A550="","",IF(S550="",IF(A550="","",VLOOKUP(K550,calendar_price_2013,MATCH(SUMIF(A$2:A11284,A550,L$2:L11284),Sheet2!$C$1:$P$1,0)+1,0)),S550)*L550)</f>
        <v/>
      </c>
      <c r="N550" s="7" t="str">
        <f t="shared" si="91"/>
        <v/>
      </c>
      <c r="O550" s="7" t="str">
        <f t="shared" si="105"/>
        <v/>
      </c>
      <c r="R550" s="7" t="str">
        <f t="shared" si="92"/>
        <v/>
      </c>
      <c r="AH550" s="9" t="str">
        <f t="shared" si="106"/>
        <v/>
      </c>
      <c r="AI550" s="9" t="str">
        <f t="shared" si="93"/>
        <v/>
      </c>
    </row>
    <row r="551" spans="1:37" ht="20.100000000000001" customHeight="1">
      <c r="A551" s="8" t="str">
        <f t="shared" si="94"/>
        <v/>
      </c>
      <c r="M551" s="7" t="str">
        <f>IF(A551="","",IF(S551="",IF(A551="","",VLOOKUP(K551,calendar_price_2013,MATCH(SUMIF(A$2:A11285,A551,L$2:L11285),Sheet2!$C$1:$P$1,0)+1,0)),S551)*L551)</f>
        <v/>
      </c>
      <c r="N551" s="7" t="str">
        <f t="shared" si="91"/>
        <v/>
      </c>
      <c r="O551" s="7" t="str">
        <f t="shared" si="105"/>
        <v/>
      </c>
      <c r="R551" s="7" t="str">
        <f t="shared" si="92"/>
        <v/>
      </c>
      <c r="AH551" s="9" t="str">
        <f t="shared" si="106"/>
        <v/>
      </c>
      <c r="AI551" s="9" t="str">
        <f t="shared" si="93"/>
        <v/>
      </c>
      <c r="AJ551" s="9">
        <v>0</v>
      </c>
      <c r="AK551" s="9">
        <v>0</v>
      </c>
    </row>
    <row r="552" spans="1:37" ht="20.100000000000001" customHeight="1">
      <c r="A552" s="8" t="str">
        <f t="shared" si="94"/>
        <v/>
      </c>
      <c r="M552" s="7" t="str">
        <f>IF(A552="","",IF(S552="",IF(A552="","",VLOOKUP(K552,calendar_price_2013,MATCH(SUMIF(A$2:A11286,A552,L$2:L11286),Sheet2!$C$1:$P$1,0)+1,0)),S552)*L552)</f>
        <v/>
      </c>
      <c r="N552" s="7" t="str">
        <f t="shared" si="91"/>
        <v/>
      </c>
      <c r="O552" s="7" t="str">
        <f t="shared" si="105"/>
        <v/>
      </c>
      <c r="R552" s="7" t="str">
        <f t="shared" si="92"/>
        <v/>
      </c>
      <c r="AH552" s="9" t="str">
        <f t="shared" si="106"/>
        <v/>
      </c>
      <c r="AI552" s="9" t="str">
        <f t="shared" si="93"/>
        <v/>
      </c>
    </row>
    <row r="553" spans="1:37" ht="20.100000000000001" customHeight="1">
      <c r="A553" s="8" t="str">
        <f t="shared" si="94"/>
        <v/>
      </c>
      <c r="M553" s="7" t="str">
        <f>IF(A553="","",IF(S553="",IF(A553="","",VLOOKUP(K553,calendar_price_2013,MATCH(SUMIF(A$2:A11287,A553,L$2:L11287),Sheet2!$C$1:$P$1,0)+1,0)),S553)*L553)</f>
        <v/>
      </c>
      <c r="N553" s="7" t="str">
        <f t="shared" si="91"/>
        <v/>
      </c>
      <c r="O553" s="7" t="str">
        <f t="shared" si="105"/>
        <v/>
      </c>
      <c r="R553" s="7" t="str">
        <f t="shared" si="92"/>
        <v/>
      </c>
      <c r="AH553" s="9" t="str">
        <f t="shared" si="106"/>
        <v/>
      </c>
      <c r="AI553" s="9" t="str">
        <f t="shared" si="93"/>
        <v/>
      </c>
    </row>
    <row r="554" spans="1:37" ht="20.100000000000001" customHeight="1">
      <c r="A554" s="8" t="str">
        <f t="shared" si="94"/>
        <v/>
      </c>
      <c r="M554" s="7" t="str">
        <f>IF(A554="","",IF(S554="",IF(A554="","",VLOOKUP(K554,calendar_price_2013,MATCH(SUMIF(A$2:A11288,A554,L$2:L11288),Sheet2!$C$1:$P$1,0)+1,0)),S554)*L554)</f>
        <v/>
      </c>
      <c r="N554" s="7" t="str">
        <f t="shared" si="91"/>
        <v/>
      </c>
      <c r="O554" s="7" t="str">
        <f t="shared" si="105"/>
        <v/>
      </c>
      <c r="R554" s="7" t="str">
        <f t="shared" si="92"/>
        <v/>
      </c>
      <c r="AH554" s="9" t="str">
        <f t="shared" si="106"/>
        <v/>
      </c>
      <c r="AI554" s="9" t="str">
        <f t="shared" si="93"/>
        <v/>
      </c>
      <c r="AJ554" s="9">
        <v>0</v>
      </c>
      <c r="AK554" s="9">
        <v>0</v>
      </c>
    </row>
    <row r="555" spans="1:37" ht="20.100000000000001" customHeight="1">
      <c r="A555" s="8" t="str">
        <f t="shared" si="94"/>
        <v/>
      </c>
      <c r="M555" s="7" t="str">
        <f>IF(A555="","",IF(S555="",IF(A555="","",VLOOKUP(K555,calendar_price_2013,MATCH(SUMIF(A$2:A11289,A555,L$2:L11289),Sheet2!$C$1:$P$1,0)+1,0)),S555)*L555)</f>
        <v/>
      </c>
      <c r="N555" s="7" t="str">
        <f t="shared" si="91"/>
        <v/>
      </c>
      <c r="O555" s="7" t="str">
        <f t="shared" si="105"/>
        <v/>
      </c>
      <c r="R555" s="7" t="str">
        <f t="shared" si="92"/>
        <v/>
      </c>
      <c r="AH555" s="9" t="str">
        <f t="shared" si="106"/>
        <v/>
      </c>
      <c r="AI555" s="9" t="str">
        <f t="shared" si="93"/>
        <v/>
      </c>
    </row>
    <row r="556" spans="1:37" ht="20.100000000000001" customHeight="1">
      <c r="A556" s="8" t="str">
        <f t="shared" si="94"/>
        <v/>
      </c>
      <c r="M556" s="7" t="str">
        <f>IF(A556="","",IF(S556="",IF(A556="","",VLOOKUP(K556,calendar_price_2013,MATCH(SUMIF(A$2:A11290,A556,L$2:L11290),Sheet2!$C$1:$P$1,0)+1,0)),S556)*L556)</f>
        <v/>
      </c>
      <c r="N556" s="7" t="str">
        <f t="shared" si="91"/>
        <v/>
      </c>
      <c r="O556" s="7" t="str">
        <f t="shared" si="105"/>
        <v/>
      </c>
      <c r="R556" s="7" t="str">
        <f t="shared" si="92"/>
        <v/>
      </c>
      <c r="AH556" s="9" t="str">
        <f t="shared" si="106"/>
        <v/>
      </c>
      <c r="AI556" s="9" t="str">
        <f t="shared" si="93"/>
        <v/>
      </c>
      <c r="AJ556" s="9">
        <v>1</v>
      </c>
    </row>
    <row r="557" spans="1:37" ht="20.100000000000001" customHeight="1">
      <c r="A557" s="8" t="str">
        <f t="shared" si="94"/>
        <v/>
      </c>
      <c r="M557" s="7" t="str">
        <f>IF(A557="","",IF(S557="",IF(A557="","",VLOOKUP(K557,calendar_price_2013,MATCH(SUMIF(A$2:A11291,A557,L$2:L11291),Sheet2!$C$1:$P$1,0)+1,0)),S557)*L557)</f>
        <v/>
      </c>
      <c r="N557" s="7" t="str">
        <f t="shared" si="91"/>
        <v/>
      </c>
      <c r="O557" s="7" t="str">
        <f t="shared" si="105"/>
        <v/>
      </c>
      <c r="R557" s="7" t="str">
        <f t="shared" si="92"/>
        <v/>
      </c>
      <c r="AH557" s="9" t="str">
        <f t="shared" si="106"/>
        <v/>
      </c>
      <c r="AI557" s="9" t="str">
        <f t="shared" si="93"/>
        <v/>
      </c>
    </row>
    <row r="558" spans="1:37" ht="20.100000000000001" customHeight="1">
      <c r="A558" s="8" t="str">
        <f t="shared" si="94"/>
        <v/>
      </c>
      <c r="M558" s="7" t="str">
        <f>IF(A558="","",IF(S558="",IF(A558="","",VLOOKUP(K558,calendar_price_2013,MATCH(SUMIF(A$2:A11292,A558,L$2:L11292),Sheet2!$C$1:$P$1,0)+1,0)),S558)*L558)</f>
        <v/>
      </c>
      <c r="N558" s="7" t="str">
        <f t="shared" si="91"/>
        <v/>
      </c>
      <c r="O558" s="7" t="str">
        <f t="shared" si="105"/>
        <v/>
      </c>
      <c r="R558" s="7" t="str">
        <f t="shared" si="92"/>
        <v/>
      </c>
      <c r="AH558" s="9" t="str">
        <f t="shared" si="106"/>
        <v/>
      </c>
      <c r="AI558" s="9" t="str">
        <f t="shared" si="93"/>
        <v/>
      </c>
      <c r="AJ558" s="9">
        <v>0</v>
      </c>
      <c r="AK558" s="9">
        <v>1</v>
      </c>
    </row>
    <row r="559" spans="1:37" ht="20.100000000000001" customHeight="1">
      <c r="A559" s="8" t="str">
        <f t="shared" si="94"/>
        <v/>
      </c>
      <c r="M559" s="7" t="str">
        <f>IF(A559="","",IF(S559="",IF(A559="","",VLOOKUP(K559,calendar_price_2013,MATCH(SUMIF(A$2:A11293,A559,L$2:L11293),Sheet2!$C$1:$P$1,0)+1,0)),S559)*L559)</f>
        <v/>
      </c>
      <c r="N559" s="7" t="str">
        <f t="shared" si="91"/>
        <v/>
      </c>
      <c r="O559" s="7" t="str">
        <f t="shared" si="105"/>
        <v/>
      </c>
      <c r="R559" s="7" t="str">
        <f t="shared" si="92"/>
        <v/>
      </c>
      <c r="AH559" s="9" t="str">
        <f t="shared" si="106"/>
        <v/>
      </c>
      <c r="AI559" s="9" t="str">
        <f t="shared" si="93"/>
        <v/>
      </c>
    </row>
    <row r="560" spans="1:37" ht="20.100000000000001" customHeight="1">
      <c r="A560" s="8" t="str">
        <f t="shared" si="94"/>
        <v/>
      </c>
      <c r="M560" s="7" t="str">
        <f>IF(A560="","",IF(S560="",IF(A560="","",VLOOKUP(K560,calendar_price_2013,MATCH(SUMIF(A$2:A11294,A560,L$2:L11294),Sheet2!$C$1:$P$1,0)+1,0)),S560)*L560)</f>
        <v/>
      </c>
      <c r="N560" s="7" t="str">
        <f t="shared" si="91"/>
        <v/>
      </c>
      <c r="O560" s="7" t="str">
        <f t="shared" si="105"/>
        <v/>
      </c>
      <c r="R560" s="7" t="str">
        <f t="shared" si="92"/>
        <v/>
      </c>
      <c r="AH560" s="9" t="str">
        <f t="shared" si="106"/>
        <v/>
      </c>
      <c r="AI560" s="9" t="str">
        <f t="shared" si="93"/>
        <v/>
      </c>
      <c r="AJ560" s="9">
        <v>0</v>
      </c>
      <c r="AK560" s="9">
        <v>1</v>
      </c>
    </row>
    <row r="561" spans="1:36" ht="20.100000000000001" customHeight="1">
      <c r="A561" s="8" t="str">
        <f t="shared" si="94"/>
        <v/>
      </c>
      <c r="M561" s="7" t="str">
        <f>IF(A561="","",IF(S561="",IF(A561="","",VLOOKUP(K561,calendar_price_2013,MATCH(SUMIF(A$2:A11295,A561,L$2:L11295),Sheet2!$C$1:$P$1,0)+1,0)),S561)*L561)</f>
        <v/>
      </c>
      <c r="N561" s="7" t="str">
        <f t="shared" si="91"/>
        <v/>
      </c>
      <c r="O561" s="7" t="str">
        <f t="shared" si="105"/>
        <v/>
      </c>
      <c r="R561" s="7" t="str">
        <f t="shared" si="92"/>
        <v/>
      </c>
      <c r="AH561" s="9" t="str">
        <f t="shared" si="106"/>
        <v/>
      </c>
      <c r="AI561" s="9" t="str">
        <f t="shared" si="93"/>
        <v/>
      </c>
    </row>
    <row r="562" spans="1:36" ht="20.100000000000001" customHeight="1">
      <c r="A562" s="8" t="str">
        <f t="shared" si="94"/>
        <v/>
      </c>
      <c r="M562" s="7" t="str">
        <f>IF(A562="","",IF(S562="",IF(A562="","",VLOOKUP(K562,calendar_price_2013,MATCH(SUMIF(A$2:A11296,A562,L$2:L11296),Sheet2!$C$1:$P$1,0)+1,0)),S562)*L562)</f>
        <v/>
      </c>
      <c r="N562" s="7" t="str">
        <f t="shared" si="91"/>
        <v/>
      </c>
      <c r="O562" s="7" t="str">
        <f t="shared" si="105"/>
        <v/>
      </c>
      <c r="R562" s="7" t="str">
        <f t="shared" si="92"/>
        <v/>
      </c>
      <c r="AH562" s="9" t="str">
        <f t="shared" si="106"/>
        <v/>
      </c>
      <c r="AI562" s="9" t="str">
        <f t="shared" si="93"/>
        <v/>
      </c>
    </row>
    <row r="563" spans="1:36" ht="20.100000000000001" customHeight="1">
      <c r="A563" s="8" t="str">
        <f t="shared" si="94"/>
        <v/>
      </c>
      <c r="M563" s="7" t="str">
        <f>IF(A563="","",IF(S563="",IF(A563="","",VLOOKUP(K563,calendar_price_2013,MATCH(SUMIF(A$2:A11297,A563,L$2:L11297),Sheet2!$C$1:$P$1,0)+1,0)),S563)*L563)</f>
        <v/>
      </c>
      <c r="N563" s="7" t="str">
        <f t="shared" si="91"/>
        <v/>
      </c>
      <c r="O563" s="7" t="str">
        <f t="shared" si="105"/>
        <v/>
      </c>
      <c r="R563" s="7" t="str">
        <f t="shared" si="92"/>
        <v/>
      </c>
      <c r="AH563" s="9" t="str">
        <f t="shared" si="106"/>
        <v/>
      </c>
      <c r="AI563" s="9" t="str">
        <f t="shared" si="93"/>
        <v/>
      </c>
    </row>
    <row r="564" spans="1:36" ht="20.100000000000001" customHeight="1">
      <c r="A564" s="8" t="str">
        <f t="shared" si="94"/>
        <v/>
      </c>
      <c r="M564" s="7" t="str">
        <f>IF(A564="","",IF(S564="",IF(A564="","",VLOOKUP(K564,calendar_price_2013,MATCH(SUMIF(A$2:A11298,A564,L$2:L11298),Sheet2!$C$1:$P$1,0)+1,0)),S564)*L564)</f>
        <v/>
      </c>
      <c r="N564" s="7" t="str">
        <f t="shared" si="91"/>
        <v/>
      </c>
      <c r="O564" s="7" t="str">
        <f t="shared" si="105"/>
        <v/>
      </c>
      <c r="R564" s="7" t="str">
        <f t="shared" si="92"/>
        <v/>
      </c>
      <c r="AH564" s="9" t="str">
        <f t="shared" si="106"/>
        <v/>
      </c>
      <c r="AI564" s="9" t="str">
        <f t="shared" si="93"/>
        <v/>
      </c>
      <c r="AJ564" s="9">
        <v>1</v>
      </c>
    </row>
    <row r="565" spans="1:36" ht="20.100000000000001" customHeight="1">
      <c r="A565" s="8" t="str">
        <f t="shared" si="94"/>
        <v/>
      </c>
      <c r="M565" s="7" t="str">
        <f>IF(A565="","",IF(S565="",IF(A565="","",VLOOKUP(K565,calendar_price_2013,MATCH(SUMIF(A$2:A11299,A565,L$2:L11299),Sheet2!$C$1:$P$1,0)+1,0)),S565)*L565)</f>
        <v/>
      </c>
      <c r="N565" s="7" t="str">
        <f t="shared" si="91"/>
        <v/>
      </c>
      <c r="O565" s="7" t="str">
        <f t="shared" si="105"/>
        <v/>
      </c>
      <c r="R565" s="7" t="str">
        <f t="shared" si="92"/>
        <v/>
      </c>
      <c r="AH565" s="9" t="str">
        <f t="shared" si="106"/>
        <v/>
      </c>
      <c r="AI565" s="9" t="str">
        <f t="shared" si="93"/>
        <v/>
      </c>
    </row>
    <row r="566" spans="1:36" ht="20.100000000000001" customHeight="1">
      <c r="A566" s="8" t="str">
        <f t="shared" si="94"/>
        <v/>
      </c>
      <c r="M566" s="7" t="str">
        <f>IF(A566="","",IF(S566="",IF(A566="","",VLOOKUP(K566,calendar_price_2013,MATCH(SUMIF(A$2:A11300,A566,L$2:L11300),Sheet2!$C$1:$P$1,0)+1,0)),S566)*L566)</f>
        <v/>
      </c>
      <c r="N566" s="7" t="str">
        <f t="shared" si="91"/>
        <v/>
      </c>
      <c r="O566" s="7" t="str">
        <f t="shared" si="105"/>
        <v/>
      </c>
      <c r="R566" s="7" t="str">
        <f t="shared" si="92"/>
        <v/>
      </c>
      <c r="AH566" s="9" t="str">
        <f t="shared" si="106"/>
        <v/>
      </c>
      <c r="AI566" s="9" t="str">
        <f t="shared" si="93"/>
        <v/>
      </c>
    </row>
    <row r="567" spans="1:36" ht="20.100000000000001" customHeight="1">
      <c r="A567" s="8" t="str">
        <f t="shared" si="94"/>
        <v/>
      </c>
      <c r="M567" s="7" t="str">
        <f>IF(A567="","",IF(S567="",IF(A567="","",VLOOKUP(K567,calendar_price_2013,MATCH(SUMIF(A$2:A11301,A567,L$2:L11301),Sheet2!$C$1:$P$1,0)+1,0)),S567)*L567)</f>
        <v/>
      </c>
      <c r="N567" s="7" t="str">
        <f t="shared" si="91"/>
        <v/>
      </c>
      <c r="O567" s="7" t="str">
        <f t="shared" si="105"/>
        <v/>
      </c>
      <c r="R567" s="7" t="str">
        <f t="shared" si="92"/>
        <v/>
      </c>
      <c r="AH567" s="9" t="str">
        <f t="shared" si="106"/>
        <v/>
      </c>
      <c r="AI567" s="9" t="str">
        <f t="shared" si="93"/>
        <v/>
      </c>
      <c r="AJ567" s="9">
        <v>1</v>
      </c>
    </row>
    <row r="568" spans="1:36" ht="20.100000000000001" customHeight="1">
      <c r="A568" s="8" t="str">
        <f t="shared" si="94"/>
        <v/>
      </c>
      <c r="M568" s="7" t="str">
        <f>IF(A568="","",IF(S568="",IF(A568="","",VLOOKUP(K568,calendar_price_2013,MATCH(SUMIF(A$2:A11302,A568,L$2:L11302),Sheet2!$C$1:$P$1,0)+1,0)),S568)*L568)</f>
        <v/>
      </c>
      <c r="N568" s="7" t="str">
        <f t="shared" si="91"/>
        <v/>
      </c>
      <c r="O568" s="7" t="str">
        <f t="shared" si="105"/>
        <v/>
      </c>
      <c r="R568" s="7" t="str">
        <f t="shared" si="92"/>
        <v/>
      </c>
      <c r="AH568" s="9" t="str">
        <f t="shared" si="106"/>
        <v/>
      </c>
      <c r="AI568" s="9" t="str">
        <f t="shared" si="93"/>
        <v/>
      </c>
    </row>
    <row r="569" spans="1:36" ht="20.100000000000001" customHeight="1">
      <c r="A569" s="8" t="str">
        <f t="shared" si="94"/>
        <v/>
      </c>
      <c r="M569" s="7" t="str">
        <f>IF(A569="","",IF(S569="",IF(A569="","",VLOOKUP(K569,calendar_price_2013,MATCH(SUMIF(A$2:A11303,A569,L$2:L11303),Sheet2!$C$1:$P$1,0)+1,0)),S569)*L569)</f>
        <v/>
      </c>
      <c r="N569" s="7" t="str">
        <f t="shared" si="91"/>
        <v/>
      </c>
      <c r="O569" s="7" t="str">
        <f t="shared" si="105"/>
        <v/>
      </c>
      <c r="R569" s="7" t="str">
        <f t="shared" si="92"/>
        <v/>
      </c>
      <c r="AH569" s="9" t="str">
        <f t="shared" si="106"/>
        <v/>
      </c>
      <c r="AI569" s="9" t="str">
        <f t="shared" si="93"/>
        <v/>
      </c>
    </row>
    <row r="570" spans="1:36" ht="20.100000000000001" customHeight="1">
      <c r="A570" s="8" t="str">
        <f t="shared" si="94"/>
        <v/>
      </c>
      <c r="M570" s="7" t="str">
        <f>IF(A570="","",IF(S570="",IF(A570="","",VLOOKUP(K570,calendar_price_2013,MATCH(SUMIF(A$2:A11304,A570,L$2:L11304),Sheet2!$C$1:$P$1,0)+1,0)),S570)*L570)</f>
        <v/>
      </c>
      <c r="N570" s="7" t="str">
        <f t="shared" si="91"/>
        <v/>
      </c>
      <c r="O570" s="7" t="str">
        <f t="shared" si="105"/>
        <v/>
      </c>
      <c r="R570" s="7" t="str">
        <f t="shared" si="92"/>
        <v/>
      </c>
      <c r="AH570" s="9" t="str">
        <f t="shared" si="106"/>
        <v/>
      </c>
      <c r="AI570" s="9" t="str">
        <f t="shared" si="93"/>
        <v/>
      </c>
    </row>
    <row r="571" spans="1:36" ht="20.100000000000001" customHeight="1">
      <c r="A571" s="8" t="str">
        <f t="shared" si="94"/>
        <v/>
      </c>
      <c r="M571" s="7" t="str">
        <f>IF(A571="","",IF(S571="",IF(A571="","",VLOOKUP(K571,calendar_price_2013,MATCH(SUMIF(A$2:A11305,A571,L$2:L11305),Sheet2!$C$1:$P$1,0)+1,0)),S571)*L571)</f>
        <v/>
      </c>
      <c r="N571" s="7" t="str">
        <f t="shared" si="91"/>
        <v/>
      </c>
      <c r="O571" s="7" t="str">
        <f t="shared" si="105"/>
        <v/>
      </c>
      <c r="R571" s="7" t="str">
        <f t="shared" si="92"/>
        <v/>
      </c>
      <c r="AH571" s="9" t="str">
        <f t="shared" si="106"/>
        <v/>
      </c>
      <c r="AI571" s="9" t="str">
        <f t="shared" si="93"/>
        <v/>
      </c>
      <c r="AJ571" s="9">
        <v>1</v>
      </c>
    </row>
    <row r="572" spans="1:36" ht="20.100000000000001" customHeight="1">
      <c r="A572" s="8" t="str">
        <f t="shared" si="94"/>
        <v/>
      </c>
      <c r="M572" s="7" t="str">
        <f>IF(A572="","",IF(S572="",IF(A572="","",VLOOKUP(K572,calendar_price_2013,MATCH(SUMIF(A$2:A11306,A572,L$2:L11306),Sheet2!$C$1:$P$1,0)+1,0)),S572)*L572)</f>
        <v/>
      </c>
      <c r="N572" s="7" t="str">
        <f t="shared" si="91"/>
        <v/>
      </c>
      <c r="O572" s="7" t="str">
        <f t="shared" si="105"/>
        <v/>
      </c>
      <c r="R572" s="7" t="str">
        <f t="shared" si="92"/>
        <v/>
      </c>
      <c r="AH572" s="9" t="str">
        <f t="shared" si="106"/>
        <v/>
      </c>
      <c r="AI572" s="9" t="str">
        <f t="shared" si="93"/>
        <v/>
      </c>
    </row>
    <row r="573" spans="1:36" ht="20.100000000000001" customHeight="1">
      <c r="A573" s="8" t="str">
        <f t="shared" si="94"/>
        <v/>
      </c>
      <c r="M573" s="7" t="str">
        <f>IF(A573="","",IF(S573="",IF(A573="","",VLOOKUP(K573,calendar_price_2013,MATCH(SUMIF(A$2:A11307,A573,L$2:L11307),Sheet2!$C$1:$P$1,0)+1,0)),S573)*L573)</f>
        <v/>
      </c>
      <c r="N573" s="7" t="str">
        <f t="shared" si="91"/>
        <v/>
      </c>
      <c r="O573" s="7" t="str">
        <f t="shared" si="105"/>
        <v/>
      </c>
      <c r="R573" s="7" t="str">
        <f t="shared" si="92"/>
        <v/>
      </c>
      <c r="AH573" s="9" t="str">
        <f t="shared" si="106"/>
        <v/>
      </c>
      <c r="AI573" s="9" t="str">
        <f t="shared" si="93"/>
        <v/>
      </c>
    </row>
    <row r="574" spans="1:36" ht="20.100000000000001" customHeight="1">
      <c r="A574" s="8" t="str">
        <f t="shared" si="94"/>
        <v/>
      </c>
      <c r="M574" s="7" t="str">
        <f>IF(A574="","",IF(S574="",IF(A574="","",VLOOKUP(K574,calendar_price_2013,MATCH(SUMIF(A$2:A11308,A574,L$2:L11308),Sheet2!$C$1:$P$1,0)+1,0)),S574)*L574)</f>
        <v/>
      </c>
      <c r="N574" s="7" t="str">
        <f t="shared" si="91"/>
        <v/>
      </c>
      <c r="O574" s="7" t="str">
        <f t="shared" si="105"/>
        <v/>
      </c>
      <c r="R574" s="7" t="str">
        <f t="shared" si="92"/>
        <v/>
      </c>
      <c r="AH574" s="9" t="str">
        <f t="shared" si="106"/>
        <v/>
      </c>
      <c r="AI574" s="9" t="str">
        <f t="shared" si="93"/>
        <v/>
      </c>
    </row>
    <row r="575" spans="1:36" ht="20.100000000000001" customHeight="1">
      <c r="A575" s="8" t="str">
        <f t="shared" si="94"/>
        <v/>
      </c>
      <c r="M575" s="7" t="str">
        <f>IF(A575="","",IF(S575="",IF(A575="","",VLOOKUP(K575,calendar_price_2013,MATCH(SUMIF(A$2:A11309,A575,L$2:L11309),Sheet2!$C$1:$P$1,0)+1,0)),S575)*L575)</f>
        <v/>
      </c>
      <c r="N575" s="7" t="str">
        <f t="shared" si="91"/>
        <v/>
      </c>
      <c r="O575" s="7" t="str">
        <f t="shared" si="105"/>
        <v/>
      </c>
      <c r="R575" s="7" t="str">
        <f t="shared" si="92"/>
        <v/>
      </c>
      <c r="AH575" s="9" t="str">
        <f t="shared" si="106"/>
        <v/>
      </c>
      <c r="AI575" s="9" t="str">
        <f t="shared" si="93"/>
        <v/>
      </c>
      <c r="AJ575" s="9">
        <v>1</v>
      </c>
    </row>
    <row r="576" spans="1:36" ht="20.100000000000001" customHeight="1">
      <c r="A576" s="8" t="str">
        <f t="shared" si="94"/>
        <v/>
      </c>
      <c r="M576" s="7" t="str">
        <f>IF(A576="","",IF(S576="",IF(A576="","",VLOOKUP(K576,calendar_price_2013,MATCH(SUMIF(A$2:A11310,A576,L$2:L11310),Sheet2!$C$1:$P$1,0)+1,0)),S576)*L576)</f>
        <v/>
      </c>
      <c r="N576" s="7" t="str">
        <f t="shared" si="91"/>
        <v/>
      </c>
      <c r="O576" s="7" t="str">
        <f t="shared" si="105"/>
        <v/>
      </c>
      <c r="R576" s="7" t="str">
        <f t="shared" si="92"/>
        <v/>
      </c>
      <c r="AH576" s="9" t="str">
        <f t="shared" si="106"/>
        <v/>
      </c>
      <c r="AI576" s="9" t="str">
        <f t="shared" si="93"/>
        <v/>
      </c>
    </row>
    <row r="577" spans="1:37" ht="20.100000000000001" customHeight="1">
      <c r="A577" s="8" t="str">
        <f t="shared" si="94"/>
        <v/>
      </c>
      <c r="M577" s="7" t="str">
        <f>IF(A577="","",IF(S577="",IF(A577="","",VLOOKUP(K577,calendar_price_2013,MATCH(SUMIF(A$2:A11311,A577,L$2:L11311),Sheet2!$C$1:$P$1,0)+1,0)),S577)*L577)</f>
        <v/>
      </c>
      <c r="N577" s="7" t="str">
        <f t="shared" si="91"/>
        <v/>
      </c>
      <c r="O577" s="7" t="str">
        <f t="shared" si="105"/>
        <v/>
      </c>
      <c r="R577" s="7" t="str">
        <f t="shared" si="92"/>
        <v/>
      </c>
      <c r="AH577" s="9" t="str">
        <f t="shared" si="106"/>
        <v/>
      </c>
      <c r="AI577" s="9" t="str">
        <f t="shared" si="93"/>
        <v/>
      </c>
    </row>
    <row r="578" spans="1:37" ht="20.100000000000001" customHeight="1">
      <c r="A578" s="8" t="str">
        <f t="shared" si="94"/>
        <v/>
      </c>
      <c r="M578" s="7" t="str">
        <f>IF(A578="","",IF(S578="",IF(A578="","",VLOOKUP(K578,calendar_price_2013,MATCH(SUMIF(A$2:A11312,A578,L$2:L11312),Sheet2!$C$1:$P$1,0)+1,0)),S578)*L578)</f>
        <v/>
      </c>
      <c r="N578" s="7" t="str">
        <f t="shared" si="91"/>
        <v/>
      </c>
      <c r="O578" s="7" t="str">
        <f t="shared" si="105"/>
        <v/>
      </c>
      <c r="R578" s="7" t="str">
        <f t="shared" si="92"/>
        <v/>
      </c>
      <c r="AH578" s="9" t="str">
        <f t="shared" si="106"/>
        <v/>
      </c>
      <c r="AI578" s="9" t="str">
        <f t="shared" si="93"/>
        <v/>
      </c>
    </row>
    <row r="579" spans="1:37" ht="20.100000000000001" customHeight="1">
      <c r="A579" s="8" t="str">
        <f t="shared" si="94"/>
        <v/>
      </c>
      <c r="M579" s="7" t="str">
        <f>IF(A579="","",IF(S579="",IF(A579="","",VLOOKUP(K579,calendar_price_2013,MATCH(SUMIF(A$2:A11313,A579,L$2:L11313),Sheet2!$C$1:$P$1,0)+1,0)),S579)*L579)</f>
        <v/>
      </c>
      <c r="N579" s="7" t="str">
        <f t="shared" si="91"/>
        <v/>
      </c>
      <c r="O579" s="7" t="str">
        <f t="shared" si="105"/>
        <v/>
      </c>
      <c r="R579" s="7" t="str">
        <f t="shared" si="92"/>
        <v/>
      </c>
      <c r="AH579" s="9" t="str">
        <f t="shared" si="106"/>
        <v/>
      </c>
      <c r="AI579" s="9" t="str">
        <f t="shared" si="93"/>
        <v/>
      </c>
    </row>
    <row r="580" spans="1:37" ht="20.100000000000001" customHeight="1">
      <c r="A580" s="8" t="str">
        <f t="shared" si="94"/>
        <v/>
      </c>
      <c r="M580" s="7" t="str">
        <f>IF(A580="","",IF(S580="",IF(A580="","",VLOOKUP(K580,calendar_price_2013,MATCH(SUMIF(A$2:A11314,A580,L$2:L11314),Sheet2!$C$1:$P$1,0)+1,0)),S580)*L580)</f>
        <v/>
      </c>
      <c r="N580" s="7" t="str">
        <f t="shared" si="91"/>
        <v/>
      </c>
      <c r="O580" s="7" t="str">
        <f t="shared" si="105"/>
        <v/>
      </c>
      <c r="R580" s="7" t="str">
        <f t="shared" si="92"/>
        <v/>
      </c>
      <c r="AH580" s="9" t="str">
        <f t="shared" si="106"/>
        <v/>
      </c>
      <c r="AI580" s="9" t="str">
        <f t="shared" si="93"/>
        <v/>
      </c>
      <c r="AJ580" s="9">
        <v>0</v>
      </c>
      <c r="AK580" s="9">
        <v>1</v>
      </c>
    </row>
    <row r="581" spans="1:37" ht="20.100000000000001" customHeight="1">
      <c r="A581" s="8" t="str">
        <f t="shared" si="94"/>
        <v/>
      </c>
      <c r="M581" s="7" t="str">
        <f>IF(A581="","",IF(S581="",IF(A581="","",VLOOKUP(K581,calendar_price_2013,MATCH(SUMIF(A$2:A11315,A581,L$2:L11315),Sheet2!$C$1:$P$1,0)+1,0)),S581)*L581)</f>
        <v/>
      </c>
      <c r="N581" s="7" t="str">
        <f t="shared" si="91"/>
        <v/>
      </c>
      <c r="O581" s="7" t="str">
        <f t="shared" ref="O581:O608" si="107">IF(H581="","",SUMIF(A581:A11316,A581,M581:M11316)+SUMIF(A581:A11316,A581,N581:N11316))</f>
        <v/>
      </c>
      <c r="R581" s="7" t="str">
        <f t="shared" si="92"/>
        <v/>
      </c>
      <c r="AH581" s="9" t="str">
        <f t="shared" ref="AH581:AH608" si="108">IF(H581="","",SUMIF(A581:A11316,A581,L581:L11316))</f>
        <v/>
      </c>
      <c r="AI581" s="9" t="str">
        <f t="shared" si="93"/>
        <v/>
      </c>
    </row>
    <row r="582" spans="1:37" ht="20.100000000000001" customHeight="1">
      <c r="A582" s="8" t="str">
        <f t="shared" si="94"/>
        <v/>
      </c>
      <c r="M582" s="7" t="str">
        <f>IF(A582="","",IF(S582="",IF(A582="","",VLOOKUP(K582,calendar_price_2013,MATCH(SUMIF(A$2:A11316,A582,L$2:L11316),Sheet2!$C$1:$P$1,0)+1,0)),S582)*L582)</f>
        <v/>
      </c>
      <c r="N582" s="7" t="str">
        <f t="shared" si="91"/>
        <v/>
      </c>
      <c r="O582" s="7" t="str">
        <f t="shared" si="107"/>
        <v/>
      </c>
      <c r="R582" s="7" t="str">
        <f t="shared" si="92"/>
        <v/>
      </c>
      <c r="AH582" s="9" t="str">
        <f t="shared" si="108"/>
        <v/>
      </c>
      <c r="AI582" s="9" t="str">
        <f t="shared" si="93"/>
        <v/>
      </c>
      <c r="AJ582" s="9">
        <v>1</v>
      </c>
    </row>
    <row r="583" spans="1:37" ht="20.100000000000001" customHeight="1">
      <c r="A583" s="8" t="str">
        <f t="shared" si="94"/>
        <v/>
      </c>
      <c r="M583" s="7" t="str">
        <f>IF(A583="","",IF(S583="",IF(A583="","",VLOOKUP(K583,calendar_price_2013,MATCH(SUMIF(A$2:A11317,A583,L$2:L11317),Sheet2!$C$1:$P$1,0)+1,0)),S583)*L583)</f>
        <v/>
      </c>
      <c r="N583" s="7" t="str">
        <f t="shared" si="91"/>
        <v/>
      </c>
      <c r="O583" s="7" t="str">
        <f t="shared" si="107"/>
        <v/>
      </c>
      <c r="R583" s="7" t="str">
        <f t="shared" si="92"/>
        <v/>
      </c>
      <c r="T583" s="9">
        <v>1</v>
      </c>
      <c r="AH583" s="9" t="str">
        <f t="shared" si="108"/>
        <v/>
      </c>
      <c r="AI583" s="9" t="str">
        <f t="shared" si="93"/>
        <v/>
      </c>
    </row>
    <row r="584" spans="1:37" ht="20.100000000000001" customHeight="1">
      <c r="A584" s="8" t="str">
        <f t="shared" si="94"/>
        <v/>
      </c>
      <c r="M584" s="7" t="str">
        <f>IF(A584="","",IF(S584="",IF(A584="","",VLOOKUP(K584,calendar_price_2013,MATCH(SUMIF(A$2:A11318,A584,L$2:L11318),Sheet2!$C$1:$P$1,0)+1,0)),S584)*L584)</f>
        <v/>
      </c>
      <c r="N584" s="7" t="str">
        <f t="shared" si="91"/>
        <v/>
      </c>
      <c r="O584" s="7" t="str">
        <f t="shared" si="107"/>
        <v/>
      </c>
      <c r="R584" s="7" t="str">
        <f t="shared" si="92"/>
        <v/>
      </c>
      <c r="T584" s="9">
        <v>1</v>
      </c>
      <c r="AH584" s="9" t="str">
        <f t="shared" si="108"/>
        <v/>
      </c>
      <c r="AI584" s="9" t="str">
        <f t="shared" si="93"/>
        <v/>
      </c>
    </row>
    <row r="585" spans="1:37" ht="20.100000000000001" customHeight="1">
      <c r="A585" s="8" t="str">
        <f t="shared" si="94"/>
        <v/>
      </c>
      <c r="M585" s="7" t="str">
        <f>IF(A585="","",IF(S585="",IF(A585="","",VLOOKUP(K585,calendar_price_2013,MATCH(SUMIF(A$2:A11319,A585,L$2:L11319),Sheet2!$C$1:$P$1,0)+1,0)),S585)*L585)</f>
        <v/>
      </c>
      <c r="N585" s="7" t="str">
        <f t="shared" si="91"/>
        <v/>
      </c>
      <c r="O585" s="7" t="str">
        <f t="shared" si="107"/>
        <v/>
      </c>
      <c r="R585" s="7" t="str">
        <f t="shared" si="92"/>
        <v/>
      </c>
      <c r="AH585" s="9" t="str">
        <f t="shared" si="108"/>
        <v/>
      </c>
      <c r="AI585" s="9" t="str">
        <f t="shared" si="93"/>
        <v/>
      </c>
      <c r="AJ585" s="9">
        <v>0</v>
      </c>
      <c r="AK585" s="9">
        <v>1</v>
      </c>
    </row>
    <row r="586" spans="1:37" ht="20.100000000000001" customHeight="1">
      <c r="A586" s="8" t="str">
        <f t="shared" si="94"/>
        <v/>
      </c>
      <c r="M586" s="7" t="str">
        <f>IF(A586="","",IF(S586="",IF(A586="","",VLOOKUP(K586,calendar_price_2013,MATCH(SUMIF(A$2:A11320,A586,L$2:L11320),Sheet2!$C$1:$P$1,0)+1,0)),S586)*L586)</f>
        <v/>
      </c>
      <c r="N586" s="7" t="str">
        <f t="shared" si="91"/>
        <v/>
      </c>
      <c r="O586" s="7" t="str">
        <f t="shared" si="107"/>
        <v/>
      </c>
      <c r="R586" s="7" t="str">
        <f t="shared" si="92"/>
        <v/>
      </c>
      <c r="AH586" s="9" t="str">
        <f t="shared" si="108"/>
        <v/>
      </c>
      <c r="AI586" s="9" t="str">
        <f t="shared" si="93"/>
        <v/>
      </c>
    </row>
    <row r="587" spans="1:37" ht="20.100000000000001" customHeight="1">
      <c r="A587" s="8" t="str">
        <f t="shared" si="94"/>
        <v/>
      </c>
      <c r="M587" s="7" t="str">
        <f>IF(A587="","",IF(S587="",IF(A587="","",VLOOKUP(K587,calendar_price_2013,MATCH(SUMIF(A$2:A11321,A587,L$2:L11321),Sheet2!$C$1:$P$1,0)+1,0)),S587)*L587)</f>
        <v/>
      </c>
      <c r="N587" s="7" t="str">
        <f t="shared" si="91"/>
        <v/>
      </c>
      <c r="O587" s="7" t="str">
        <f t="shared" si="107"/>
        <v/>
      </c>
      <c r="R587" s="7" t="str">
        <f t="shared" si="92"/>
        <v/>
      </c>
      <c r="AH587" s="9" t="str">
        <f t="shared" si="108"/>
        <v/>
      </c>
      <c r="AI587" s="9" t="str">
        <f t="shared" si="93"/>
        <v/>
      </c>
      <c r="AJ587" s="9">
        <v>1</v>
      </c>
    </row>
    <row r="588" spans="1:37" ht="20.100000000000001" customHeight="1">
      <c r="A588" s="8" t="str">
        <f t="shared" si="94"/>
        <v/>
      </c>
      <c r="M588" s="7" t="str">
        <f>IF(A588="","",IF(S588="",IF(A588="","",VLOOKUP(K588,calendar_price_2013,MATCH(SUMIF(A$2:A11322,A588,L$2:L11322),Sheet2!$C$1:$P$1,0)+1,0)),S588)*L588)</f>
        <v/>
      </c>
      <c r="N588" s="7" t="str">
        <f t="shared" si="91"/>
        <v/>
      </c>
      <c r="O588" s="7" t="str">
        <f t="shared" si="107"/>
        <v/>
      </c>
      <c r="R588" s="7" t="str">
        <f t="shared" si="92"/>
        <v/>
      </c>
      <c r="AH588" s="9" t="str">
        <f t="shared" si="108"/>
        <v/>
      </c>
      <c r="AI588" s="9" t="str">
        <f t="shared" si="93"/>
        <v/>
      </c>
    </row>
    <row r="589" spans="1:37" ht="20.100000000000001" customHeight="1">
      <c r="A589" s="8" t="str">
        <f t="shared" si="94"/>
        <v/>
      </c>
      <c r="M589" s="7" t="str">
        <f>IF(A589="","",IF(S589="",IF(A589="","",VLOOKUP(K589,calendar_price_2013,MATCH(SUMIF(A$2:A11323,A589,L$2:L11323),Sheet2!$C$1:$P$1,0)+1,0)),S589)*L589)</f>
        <v/>
      </c>
      <c r="N589" s="7" t="str">
        <f t="shared" si="91"/>
        <v/>
      </c>
      <c r="O589" s="7" t="str">
        <f t="shared" si="107"/>
        <v/>
      </c>
      <c r="R589" s="7" t="str">
        <f t="shared" si="92"/>
        <v/>
      </c>
      <c r="AH589" s="9" t="str">
        <f t="shared" si="108"/>
        <v/>
      </c>
      <c r="AI589" s="9" t="str">
        <f t="shared" si="93"/>
        <v/>
      </c>
    </row>
    <row r="590" spans="1:37" ht="20.100000000000001" customHeight="1">
      <c r="A590" s="8" t="str">
        <f t="shared" si="94"/>
        <v/>
      </c>
      <c r="M590" s="7" t="str">
        <f>IF(A590="","",IF(S590="",IF(A590="","",VLOOKUP(K590,calendar_price_2013,MATCH(SUMIF(A$2:A11324,A590,L$2:L11324),Sheet2!$C$1:$P$1,0)+1,0)),S590)*L590)</f>
        <v/>
      </c>
      <c r="N590" s="7" t="str">
        <f t="shared" si="91"/>
        <v/>
      </c>
      <c r="O590" s="7" t="str">
        <f t="shared" si="107"/>
        <v/>
      </c>
      <c r="R590" s="7" t="str">
        <f t="shared" si="92"/>
        <v/>
      </c>
      <c r="T590" s="9">
        <v>1</v>
      </c>
      <c r="AH590" s="9" t="str">
        <f t="shared" si="108"/>
        <v/>
      </c>
      <c r="AI590" s="9" t="str">
        <f t="shared" si="93"/>
        <v/>
      </c>
      <c r="AJ590" s="9">
        <v>0</v>
      </c>
      <c r="AK590" s="9">
        <v>1</v>
      </c>
    </row>
    <row r="591" spans="1:37" ht="20.100000000000001" customHeight="1">
      <c r="A591" s="8" t="str">
        <f t="shared" si="94"/>
        <v/>
      </c>
      <c r="M591" s="7" t="str">
        <f>IF(A591="","",IF(S591="",IF(A591="","",VLOOKUP(K591,calendar_price_2013,MATCH(SUMIF(A$2:A11325,A591,L$2:L11325),Sheet2!$C$1:$P$1,0)+1,0)),S591)*L591)</f>
        <v/>
      </c>
      <c r="N591" s="7" t="str">
        <f t="shared" si="91"/>
        <v/>
      </c>
      <c r="O591" s="7" t="str">
        <f t="shared" si="107"/>
        <v/>
      </c>
      <c r="R591" s="7" t="str">
        <f t="shared" si="92"/>
        <v/>
      </c>
      <c r="T591" s="9">
        <v>1</v>
      </c>
      <c r="AH591" s="9" t="str">
        <f t="shared" si="108"/>
        <v/>
      </c>
      <c r="AI591" s="9" t="str">
        <f t="shared" si="93"/>
        <v/>
      </c>
    </row>
    <row r="592" spans="1:37" ht="20.100000000000001" customHeight="1">
      <c r="A592" s="8" t="str">
        <f t="shared" si="94"/>
        <v/>
      </c>
      <c r="M592" s="7" t="str">
        <f>IF(A592="","",IF(S592="",IF(A592="","",VLOOKUP(K592,calendar_price_2013,MATCH(SUMIF(A$2:A11326,A592,L$2:L11326),Sheet2!$C$1:$P$1,0)+1,0)),S592)*L592)</f>
        <v/>
      </c>
      <c r="N592" s="7" t="str">
        <f t="shared" ref="N592:N799" si="109">IF(A592="","",IF(T592=1,0,M592*0.2))</f>
        <v/>
      </c>
      <c r="O592" s="7" t="str">
        <f t="shared" si="107"/>
        <v/>
      </c>
      <c r="R592" s="7" t="str">
        <f t="shared" si="92"/>
        <v/>
      </c>
      <c r="AH592" s="9" t="str">
        <f t="shared" si="108"/>
        <v/>
      </c>
      <c r="AI592" s="9" t="str">
        <f t="shared" si="93"/>
        <v/>
      </c>
    </row>
    <row r="593" spans="1:37" ht="20.100000000000001" customHeight="1">
      <c r="A593" s="8" t="str">
        <f t="shared" si="94"/>
        <v/>
      </c>
      <c r="M593" s="7" t="str">
        <f>IF(A593="","",IF(S593="",IF(A593="","",VLOOKUP(K593,calendar_price_2013,MATCH(SUMIF(A$2:A11327,A593,L$2:L11327),Sheet2!$C$1:$P$1,0)+1,0)),S593)*L593)</f>
        <v/>
      </c>
      <c r="N593" s="7" t="str">
        <f t="shared" si="109"/>
        <v/>
      </c>
      <c r="O593" s="7" t="str">
        <f t="shared" si="107"/>
        <v/>
      </c>
      <c r="R593" s="7" t="str">
        <f t="shared" ref="R593:R800" si="110">IF(ISBLANK(Q593),"",Q593-O593)</f>
        <v/>
      </c>
      <c r="AH593" s="9" t="str">
        <f t="shared" si="108"/>
        <v/>
      </c>
      <c r="AI593" s="9" t="str">
        <f t="shared" ref="AI593:AI800" si="111">IF(AH593="","",AH593/100)</f>
        <v/>
      </c>
    </row>
    <row r="594" spans="1:37" ht="20.100000000000001" customHeight="1">
      <c r="A594" s="8" t="str">
        <f t="shared" ref="A594:A613" si="112">IF(K594="","",IF(B594="",A593,A593+1))</f>
        <v/>
      </c>
      <c r="M594" s="7" t="str">
        <f>IF(A594="","",IF(S594="",IF(A594="","",VLOOKUP(K594,calendar_price_2013,MATCH(SUMIF(A$2:A11328,A594,L$2:L11328),Sheet2!$C$1:$P$1,0)+1,0)),S594)*L594)</f>
        <v/>
      </c>
      <c r="N594" s="7" t="str">
        <f t="shared" si="109"/>
        <v/>
      </c>
      <c r="O594" s="7" t="str">
        <f t="shared" si="107"/>
        <v/>
      </c>
      <c r="R594" s="7" t="str">
        <f t="shared" si="110"/>
        <v/>
      </c>
      <c r="AH594" s="9" t="str">
        <f t="shared" si="108"/>
        <v/>
      </c>
      <c r="AI594" s="9" t="str">
        <f t="shared" si="111"/>
        <v/>
      </c>
      <c r="AJ594" s="9">
        <v>0</v>
      </c>
      <c r="AK594" s="9">
        <v>1</v>
      </c>
    </row>
    <row r="595" spans="1:37" ht="20.100000000000001" customHeight="1">
      <c r="A595" s="8" t="str">
        <f t="shared" si="112"/>
        <v/>
      </c>
      <c r="M595" s="7" t="str">
        <f>IF(A595="","",IF(S595="",IF(A595="","",VLOOKUP(K595,calendar_price_2013,MATCH(SUMIF(A$2:A11329,A595,L$2:L11329),Sheet2!$C$1:$P$1,0)+1,0)),S595)*L595)</f>
        <v/>
      </c>
      <c r="N595" s="7" t="str">
        <f t="shared" si="109"/>
        <v/>
      </c>
      <c r="O595" s="7" t="str">
        <f t="shared" si="107"/>
        <v/>
      </c>
      <c r="R595" s="7" t="str">
        <f t="shared" si="110"/>
        <v/>
      </c>
      <c r="AH595" s="9" t="str">
        <f t="shared" si="108"/>
        <v/>
      </c>
      <c r="AI595" s="9" t="str">
        <f t="shared" si="111"/>
        <v/>
      </c>
      <c r="AJ595" s="9">
        <v>1</v>
      </c>
    </row>
    <row r="596" spans="1:37" ht="20.100000000000001" customHeight="1">
      <c r="A596" s="8" t="str">
        <f t="shared" si="112"/>
        <v/>
      </c>
      <c r="M596" s="7" t="str">
        <f>IF(A596="","",IF(S596="",IF(A596="","",VLOOKUP(K596,calendar_price_2013,MATCH(SUMIF(A$2:A11330,A596,L$2:L11330),Sheet2!$C$1:$P$1,0)+1,0)),S596)*L596)</f>
        <v/>
      </c>
      <c r="N596" s="7" t="str">
        <f t="shared" si="109"/>
        <v/>
      </c>
      <c r="O596" s="7" t="str">
        <f t="shared" si="107"/>
        <v/>
      </c>
      <c r="R596" s="7" t="str">
        <f t="shared" si="110"/>
        <v/>
      </c>
      <c r="AH596" s="9" t="str">
        <f t="shared" si="108"/>
        <v/>
      </c>
      <c r="AI596" s="9" t="str">
        <f t="shared" si="111"/>
        <v/>
      </c>
    </row>
    <row r="597" spans="1:37" ht="20.100000000000001" customHeight="1">
      <c r="A597" s="8" t="str">
        <f t="shared" si="112"/>
        <v/>
      </c>
      <c r="M597" s="7" t="str">
        <f>IF(A597="","",IF(S597="",IF(A597="","",VLOOKUP(K597,calendar_price_2013,MATCH(SUMIF(A$2:A11331,A597,L$2:L11331),Sheet2!$C$1:$P$1,0)+1,0)),S597)*L597)</f>
        <v/>
      </c>
      <c r="N597" s="7" t="str">
        <f t="shared" si="109"/>
        <v/>
      </c>
      <c r="O597" s="7" t="str">
        <f t="shared" si="107"/>
        <v/>
      </c>
      <c r="R597" s="7" t="str">
        <f t="shared" si="110"/>
        <v/>
      </c>
      <c r="AH597" s="9" t="str">
        <f t="shared" si="108"/>
        <v/>
      </c>
      <c r="AI597" s="9" t="str">
        <f t="shared" si="111"/>
        <v/>
      </c>
    </row>
    <row r="598" spans="1:37" ht="20.100000000000001" customHeight="1">
      <c r="A598" s="8" t="str">
        <f t="shared" si="112"/>
        <v/>
      </c>
      <c r="M598" s="7" t="str">
        <f>IF(A598="","",IF(S598="",IF(A598="","",VLOOKUP(K598,calendar_price_2013,MATCH(SUMIF(A$2:A11332,A598,L$2:L11332),Sheet2!$C$1:$P$1,0)+1,0)),S598)*L598)</f>
        <v/>
      </c>
      <c r="N598" s="7" t="str">
        <f t="shared" si="109"/>
        <v/>
      </c>
      <c r="O598" s="7" t="str">
        <f t="shared" si="107"/>
        <v/>
      </c>
      <c r="R598" s="7" t="str">
        <f t="shared" si="110"/>
        <v/>
      </c>
      <c r="AH598" s="9" t="str">
        <f t="shared" si="108"/>
        <v/>
      </c>
      <c r="AI598" s="9" t="str">
        <f t="shared" si="111"/>
        <v/>
      </c>
    </row>
    <row r="599" spans="1:37" ht="20.100000000000001" customHeight="1">
      <c r="A599" s="8" t="str">
        <f t="shared" si="112"/>
        <v/>
      </c>
      <c r="M599" s="7" t="str">
        <f>IF(A599="","",IF(S599="",IF(A599="","",VLOOKUP(K599,calendar_price_2013,MATCH(SUMIF(A$2:A11333,A599,L$2:L11333),Sheet2!$C$1:$P$1,0)+1,0)),S599)*L599)</f>
        <v/>
      </c>
      <c r="N599" s="7" t="str">
        <f t="shared" si="109"/>
        <v/>
      </c>
      <c r="O599" s="7" t="str">
        <f t="shared" si="107"/>
        <v/>
      </c>
      <c r="R599" s="7" t="str">
        <f t="shared" si="110"/>
        <v/>
      </c>
      <c r="AH599" s="9" t="str">
        <f t="shared" si="108"/>
        <v/>
      </c>
      <c r="AI599" s="9" t="str">
        <f t="shared" si="111"/>
        <v/>
      </c>
    </row>
    <row r="600" spans="1:37" ht="20.100000000000001" customHeight="1">
      <c r="A600" s="8" t="str">
        <f t="shared" si="112"/>
        <v/>
      </c>
      <c r="M600" s="7" t="str">
        <f>IF(A600="","",IF(S600="",IF(A600="","",VLOOKUP(K600,calendar_price_2013,MATCH(SUMIF(A$2:A11334,A600,L$2:L11334),Sheet2!$C$1:$P$1,0)+1,0)),S600)*L600)</f>
        <v/>
      </c>
      <c r="N600" s="7" t="str">
        <f t="shared" si="109"/>
        <v/>
      </c>
      <c r="O600" s="7" t="str">
        <f t="shared" si="107"/>
        <v/>
      </c>
      <c r="R600" s="7" t="str">
        <f t="shared" si="110"/>
        <v/>
      </c>
      <c r="AH600" s="9" t="str">
        <f t="shared" si="108"/>
        <v/>
      </c>
      <c r="AI600" s="9" t="str">
        <f t="shared" si="111"/>
        <v/>
      </c>
      <c r="AJ600" s="9">
        <v>0</v>
      </c>
      <c r="AK600" s="9">
        <v>0</v>
      </c>
    </row>
    <row r="601" spans="1:37" ht="20.100000000000001" customHeight="1">
      <c r="A601" s="8" t="str">
        <f t="shared" si="112"/>
        <v/>
      </c>
      <c r="M601" s="7" t="str">
        <f>IF(A601="","",IF(S601="",IF(A601="","",VLOOKUP(K601,calendar_price_2013,MATCH(SUMIF(A$2:A11335,A601,L$2:L11335),Sheet2!$C$1:$P$1,0)+1,0)),S601)*L601)</f>
        <v/>
      </c>
      <c r="N601" s="7" t="str">
        <f t="shared" si="109"/>
        <v/>
      </c>
      <c r="O601" s="7" t="str">
        <f t="shared" si="107"/>
        <v/>
      </c>
      <c r="R601" s="7" t="str">
        <f t="shared" si="110"/>
        <v/>
      </c>
      <c r="AH601" s="9" t="str">
        <f t="shared" si="108"/>
        <v/>
      </c>
      <c r="AI601" s="9" t="str">
        <f t="shared" si="111"/>
        <v/>
      </c>
    </row>
    <row r="602" spans="1:37" ht="20.100000000000001" customHeight="1">
      <c r="A602" s="8" t="str">
        <f t="shared" si="112"/>
        <v/>
      </c>
      <c r="M602" s="7" t="str">
        <f>IF(A602="","",IF(S602="",IF(A602="","",VLOOKUP(K602,calendar_price_2013,MATCH(SUMIF(A$2:A11336,A602,L$2:L11336),Sheet2!$C$1:$P$1,0)+1,0)),S602)*L602)</f>
        <v/>
      </c>
      <c r="N602" s="7" t="str">
        <f t="shared" si="109"/>
        <v/>
      </c>
      <c r="O602" s="7" t="str">
        <f t="shared" si="107"/>
        <v/>
      </c>
      <c r="R602" s="7" t="str">
        <f t="shared" si="110"/>
        <v/>
      </c>
      <c r="AH602" s="9" t="str">
        <f t="shared" si="108"/>
        <v/>
      </c>
      <c r="AI602" s="9" t="str">
        <f t="shared" si="111"/>
        <v/>
      </c>
    </row>
    <row r="603" spans="1:37" ht="20.100000000000001" customHeight="1">
      <c r="A603" s="8" t="str">
        <f t="shared" si="112"/>
        <v/>
      </c>
      <c r="M603" s="7" t="str">
        <f>IF(A603="","",IF(S603="",IF(A603="","",VLOOKUP(K603,calendar_price_2013,MATCH(SUMIF(A$2:A11337,A603,L$2:L11337),Sheet2!$C$1:$P$1,0)+1,0)),S603)*L603)</f>
        <v/>
      </c>
      <c r="N603" s="7" t="str">
        <f t="shared" si="109"/>
        <v/>
      </c>
      <c r="O603" s="7" t="str">
        <f t="shared" si="107"/>
        <v/>
      </c>
      <c r="R603" s="7" t="str">
        <f t="shared" si="110"/>
        <v/>
      </c>
      <c r="AH603" s="9" t="str">
        <f t="shared" si="108"/>
        <v/>
      </c>
      <c r="AI603" s="9" t="str">
        <f t="shared" si="111"/>
        <v/>
      </c>
    </row>
    <row r="604" spans="1:37" ht="20.100000000000001" customHeight="1">
      <c r="A604" s="8" t="str">
        <f t="shared" si="112"/>
        <v/>
      </c>
      <c r="M604" s="7" t="str">
        <f>IF(A604="","",IF(S604="",IF(A604="","",VLOOKUP(K604,calendar_price_2013,MATCH(SUMIF(A$2:A11338,A604,L$2:L11338),Sheet2!$C$1:$P$1,0)+1,0)),S604)*L604)</f>
        <v/>
      </c>
      <c r="N604" s="7" t="str">
        <f t="shared" si="109"/>
        <v/>
      </c>
      <c r="O604" s="7" t="str">
        <f t="shared" si="107"/>
        <v/>
      </c>
      <c r="R604" s="7" t="str">
        <f t="shared" si="110"/>
        <v/>
      </c>
      <c r="AH604" s="9" t="str">
        <f t="shared" si="108"/>
        <v/>
      </c>
      <c r="AI604" s="9" t="str">
        <f t="shared" si="111"/>
        <v/>
      </c>
    </row>
    <row r="605" spans="1:37" ht="20.100000000000001" customHeight="1">
      <c r="A605" s="8" t="str">
        <f t="shared" si="112"/>
        <v/>
      </c>
      <c r="M605" s="7" t="str">
        <f>IF(A605="","",IF(S605="",IF(A605="","",VLOOKUP(K605,calendar_price_2013,MATCH(SUMIF(A$2:A11339,A605,L$2:L11339),Sheet2!$C$1:$P$1,0)+1,0)),S605)*L605)</f>
        <v/>
      </c>
      <c r="N605" s="7" t="str">
        <f t="shared" si="109"/>
        <v/>
      </c>
      <c r="O605" s="7" t="str">
        <f t="shared" si="107"/>
        <v/>
      </c>
      <c r="R605" s="7" t="str">
        <f t="shared" si="110"/>
        <v/>
      </c>
      <c r="AH605" s="9" t="str">
        <f t="shared" si="108"/>
        <v/>
      </c>
      <c r="AI605" s="9" t="str">
        <f t="shared" si="111"/>
        <v/>
      </c>
    </row>
    <row r="606" spans="1:37" ht="20.100000000000001" customHeight="1">
      <c r="A606" s="8" t="str">
        <f t="shared" si="112"/>
        <v/>
      </c>
      <c r="M606" s="7" t="str">
        <f>IF(A606="","",IF(S606="",IF(A606="","",VLOOKUP(K606,calendar_price_2013,MATCH(SUMIF(A$2:A11340,A606,L$2:L11340),Sheet2!$C$1:$P$1,0)+1,0)),S606)*L606)</f>
        <v/>
      </c>
      <c r="N606" s="7" t="str">
        <f t="shared" si="109"/>
        <v/>
      </c>
      <c r="O606" s="7" t="str">
        <f t="shared" si="107"/>
        <v/>
      </c>
      <c r="R606" s="7" t="str">
        <f t="shared" si="110"/>
        <v/>
      </c>
      <c r="AH606" s="9" t="str">
        <f t="shared" si="108"/>
        <v/>
      </c>
      <c r="AI606" s="9" t="str">
        <f t="shared" si="111"/>
        <v/>
      </c>
    </row>
    <row r="607" spans="1:37" ht="20.100000000000001" customHeight="1">
      <c r="A607" s="8" t="str">
        <f t="shared" si="112"/>
        <v/>
      </c>
      <c r="M607" s="7" t="str">
        <f>IF(A607="","",IF(S607="",IF(A607="","",VLOOKUP(K607,calendar_price_2013,MATCH(SUMIF(A$2:A11341,A607,L$2:L11341),Sheet2!$C$1:$P$1,0)+1,0)),S607)*L607)</f>
        <v/>
      </c>
      <c r="N607" s="7" t="str">
        <f t="shared" si="109"/>
        <v/>
      </c>
      <c r="O607" s="7" t="str">
        <f t="shared" si="107"/>
        <v/>
      </c>
      <c r="R607" s="7" t="str">
        <f t="shared" si="110"/>
        <v/>
      </c>
      <c r="AH607" s="9" t="str">
        <f t="shared" si="108"/>
        <v/>
      </c>
      <c r="AI607" s="9" t="str">
        <f t="shared" si="111"/>
        <v/>
      </c>
    </row>
    <row r="608" spans="1:37" ht="20.100000000000001" customHeight="1">
      <c r="A608" s="8" t="str">
        <f t="shared" si="112"/>
        <v/>
      </c>
      <c r="M608" s="7" t="str">
        <f>IF(A608="","",IF(S608="",IF(A608="","",VLOOKUP(K608,calendar_price_2013,MATCH(SUMIF(A$2:A11342,A608,L$2:L11342),Sheet2!$C$1:$P$1,0)+1,0)),S608)*L608)</f>
        <v/>
      </c>
      <c r="N608" s="7" t="str">
        <f t="shared" si="109"/>
        <v/>
      </c>
      <c r="O608" s="7" t="str">
        <f t="shared" si="107"/>
        <v/>
      </c>
      <c r="R608" s="7" t="str">
        <f t="shared" si="110"/>
        <v/>
      </c>
      <c r="AH608" s="9" t="str">
        <f t="shared" si="108"/>
        <v/>
      </c>
      <c r="AI608" s="9" t="str">
        <f t="shared" si="111"/>
        <v/>
      </c>
    </row>
    <row r="609" spans="1:36" ht="20.100000000000001" customHeight="1">
      <c r="A609" s="8" t="str">
        <f t="shared" si="112"/>
        <v/>
      </c>
      <c r="M609" s="7" t="str">
        <f>IF(A609="","",IF(S609="",IF(A609="","",VLOOKUP(K609,calendar_price_2013,MATCH(SUMIF(A$2:A11344,A609,L$2:L11344),Sheet2!$C$1:$P$1,0)+1,0)),S609)*L609)</f>
        <v/>
      </c>
      <c r="N609" s="7" t="str">
        <f t="shared" ref="N609" si="113">IF(A609="","",IF(T609=1,0,M609*0.2))</f>
        <v/>
      </c>
      <c r="O609" s="7" t="str">
        <f t="shared" ref="O609" si="114">IF(H609="","",SUMIF(A609:A11345,A609,M609:M11345)+SUMIF(A609:A11345,A609,N609:N11345))</f>
        <v/>
      </c>
      <c r="R609" s="7" t="str">
        <f t="shared" ref="R609" si="115">IF(ISBLANK(Q609),"",Q609-O609)</f>
        <v/>
      </c>
      <c r="AH609" s="9" t="str">
        <f t="shared" ref="AH609" si="116">IF(H609="","",SUMIF(A609:A11345,A609,L609:L11345))</f>
        <v/>
      </c>
      <c r="AI609" s="9" t="str">
        <f t="shared" ref="AI609" si="117">IF(AH609="","",AH609/100)</f>
        <v/>
      </c>
    </row>
    <row r="610" spans="1:36" ht="20.100000000000001" customHeight="1">
      <c r="A610" s="8" t="str">
        <f t="shared" si="112"/>
        <v/>
      </c>
      <c r="M610" s="7" t="str">
        <f>IF(A610="","",IF(S610="",IF(A610="","",VLOOKUP(K610,calendar_price_2013,MATCH(SUMIF(A$2:A11344,A610,L$2:L11344),Sheet2!$C$1:$P$1,0)+1,0)),S610)*L610)</f>
        <v/>
      </c>
      <c r="N610" s="7" t="str">
        <f t="shared" si="109"/>
        <v/>
      </c>
      <c r="O610" s="7" t="str">
        <f t="shared" ref="O610:O628" si="118">IF(H610="","",SUMIF(A610:A11345,A610,M610:M11345)+SUMIF(A610:A11345,A610,N610:N11345))</f>
        <v/>
      </c>
      <c r="R610" s="7" t="str">
        <f t="shared" si="110"/>
        <v/>
      </c>
      <c r="AH610" s="9" t="str">
        <f t="shared" ref="AH610:AH628" si="119">IF(H610="","",SUMIF(A610:A11345,A610,L610:L11345))</f>
        <v/>
      </c>
      <c r="AI610" s="9" t="str">
        <f t="shared" si="111"/>
        <v/>
      </c>
      <c r="AJ610" s="9">
        <v>1</v>
      </c>
    </row>
    <row r="611" spans="1:36" ht="20.100000000000001" customHeight="1">
      <c r="A611" s="8" t="str">
        <f t="shared" si="112"/>
        <v/>
      </c>
      <c r="M611" s="7" t="str">
        <f>IF(A611="","",IF(S611="",IF(A611="","",VLOOKUP(K611,calendar_price_2013,MATCH(SUMIF(A$2:A11345,A611,L$2:L11345),Sheet2!$C$1:$P$1,0)+1,0)),S611)*L611)</f>
        <v/>
      </c>
      <c r="N611" s="7" t="str">
        <f t="shared" si="109"/>
        <v/>
      </c>
      <c r="O611" s="7" t="str">
        <f t="shared" si="118"/>
        <v/>
      </c>
      <c r="R611" s="7" t="str">
        <f t="shared" si="110"/>
        <v/>
      </c>
      <c r="AB611" s="9" t="s">
        <v>186</v>
      </c>
      <c r="AH611" s="9" t="str">
        <f t="shared" si="119"/>
        <v/>
      </c>
      <c r="AI611" s="9" t="str">
        <f t="shared" si="111"/>
        <v/>
      </c>
      <c r="AJ611" s="9">
        <v>1</v>
      </c>
    </row>
    <row r="612" spans="1:36" ht="20.100000000000001" customHeight="1">
      <c r="A612" s="8" t="str">
        <f t="shared" si="112"/>
        <v/>
      </c>
      <c r="M612" s="7" t="str">
        <f>IF(A612="","",IF(S612="",IF(A612="","",VLOOKUP(K612,calendar_price_2013,MATCH(SUMIF(A$2:A11346,A612,L$2:L11346),Sheet2!$C$1:$P$1,0)+1,0)),S612)*L612)</f>
        <v/>
      </c>
      <c r="N612" s="7" t="str">
        <f t="shared" si="109"/>
        <v/>
      </c>
      <c r="O612" s="7" t="str">
        <f t="shared" si="118"/>
        <v/>
      </c>
      <c r="R612" s="7" t="str">
        <f t="shared" si="110"/>
        <v/>
      </c>
      <c r="AH612" s="9" t="str">
        <f t="shared" si="119"/>
        <v/>
      </c>
      <c r="AI612" s="9" t="str">
        <f t="shared" si="111"/>
        <v/>
      </c>
    </row>
    <row r="613" spans="1:36" ht="20.100000000000001" customHeight="1">
      <c r="A613" s="8" t="str">
        <f t="shared" si="112"/>
        <v/>
      </c>
      <c r="M613" s="7" t="str">
        <f>IF(A613="","",IF(S613="",IF(A613="","",VLOOKUP(K613,calendar_price_2013,MATCH(SUMIF(A$2:A11347,A613,L$2:L11347),Sheet2!$C$1:$P$1,0)+1,0)),S613)*L613)</f>
        <v/>
      </c>
      <c r="N613" s="7" t="str">
        <f t="shared" si="109"/>
        <v/>
      </c>
      <c r="O613" s="7" t="str">
        <f t="shared" si="118"/>
        <v/>
      </c>
      <c r="R613" s="7" t="str">
        <f t="shared" si="110"/>
        <v/>
      </c>
      <c r="AH613" s="9" t="str">
        <f t="shared" si="119"/>
        <v/>
      </c>
      <c r="AI613" s="9" t="str">
        <f t="shared" si="111"/>
        <v/>
      </c>
    </row>
    <row r="614" spans="1:36" ht="20.100000000000001" customHeight="1">
      <c r="A614" s="8" t="str">
        <f t="shared" ref="A614:A638" si="120">IF(K614="","",IF(B614="",A613,A613+1))</f>
        <v/>
      </c>
      <c r="M614" s="7" t="str">
        <f>IF(A614="","",IF(S614="",IF(A614="","",VLOOKUP(K614,calendar_price_2013,MATCH(SUMIF(A$2:A11348,A614,L$2:L11348),Sheet2!$C$1:$P$1,0)+1,0)),S614)*L614)</f>
        <v/>
      </c>
      <c r="N614" s="7" t="str">
        <f t="shared" ref="N614:N638" si="121">IF(A614="","",IF(T614=1,0,M614*0.2))</f>
        <v/>
      </c>
      <c r="O614" s="7" t="str">
        <f t="shared" si="118"/>
        <v/>
      </c>
      <c r="R614" s="7" t="str">
        <f t="shared" ref="R614:R638" si="122">IF(ISBLANK(Q614),"",Q614-O614)</f>
        <v/>
      </c>
      <c r="AB614" s="9" t="s">
        <v>186</v>
      </c>
      <c r="AH614" s="9" t="str">
        <f t="shared" si="119"/>
        <v/>
      </c>
      <c r="AI614" s="9" t="str">
        <f t="shared" ref="AI614:AI638" si="123">IF(AH614="","",AH614/100)</f>
        <v/>
      </c>
      <c r="AJ614" s="9">
        <v>1</v>
      </c>
    </row>
    <row r="615" spans="1:36" ht="20.100000000000001" customHeight="1">
      <c r="A615" s="8" t="str">
        <f t="shared" si="120"/>
        <v/>
      </c>
      <c r="M615" s="7" t="str">
        <f>IF(A615="","",IF(S615="",IF(A615="","",VLOOKUP(K615,calendar_price_2013,MATCH(SUMIF(A$2:A11349,A615,L$2:L11349),Sheet2!$C$1:$P$1,0)+1,0)),S615)*L615)</f>
        <v/>
      </c>
      <c r="N615" s="7" t="str">
        <f t="shared" si="121"/>
        <v/>
      </c>
      <c r="O615" s="7" t="str">
        <f t="shared" si="118"/>
        <v/>
      </c>
      <c r="R615" s="7" t="str">
        <f t="shared" si="122"/>
        <v/>
      </c>
      <c r="AH615" s="9" t="str">
        <f t="shared" si="119"/>
        <v/>
      </c>
      <c r="AI615" s="9" t="str">
        <f t="shared" si="123"/>
        <v/>
      </c>
    </row>
    <row r="616" spans="1:36" ht="20.100000000000001" customHeight="1">
      <c r="A616" s="8" t="str">
        <f t="shared" si="120"/>
        <v/>
      </c>
      <c r="M616" s="7" t="str">
        <f>IF(A616="","",IF(S616="",IF(A616="","",VLOOKUP(K616,calendar_price_2013,MATCH(SUMIF(A$2:A11350,A616,L$2:L11350),Sheet2!$C$1:$P$1,0)+1,0)),S616)*L616)</f>
        <v/>
      </c>
      <c r="N616" s="7" t="str">
        <f t="shared" si="121"/>
        <v/>
      </c>
      <c r="O616" s="7" t="str">
        <f t="shared" si="118"/>
        <v/>
      </c>
      <c r="R616" s="7" t="str">
        <f t="shared" si="122"/>
        <v/>
      </c>
      <c r="AH616" s="9" t="str">
        <f t="shared" si="119"/>
        <v/>
      </c>
      <c r="AI616" s="9" t="str">
        <f t="shared" si="123"/>
        <v/>
      </c>
    </row>
    <row r="617" spans="1:36" ht="20.100000000000001" customHeight="1">
      <c r="A617" s="8" t="str">
        <f t="shared" si="120"/>
        <v/>
      </c>
      <c r="M617" s="7" t="str">
        <f>IF(A617="","",IF(S617="",IF(A617="","",VLOOKUP(K617,calendar_price_2013,MATCH(SUMIF(A$2:A11351,A617,L$2:L11351),Sheet2!$C$1:$P$1,0)+1,0)),S617)*L617)</f>
        <v/>
      </c>
      <c r="N617" s="7" t="str">
        <f t="shared" si="121"/>
        <v/>
      </c>
      <c r="O617" s="7" t="str">
        <f t="shared" si="118"/>
        <v/>
      </c>
      <c r="R617" s="7" t="str">
        <f t="shared" si="122"/>
        <v/>
      </c>
      <c r="AH617" s="9" t="str">
        <f t="shared" si="119"/>
        <v/>
      </c>
      <c r="AI617" s="9" t="str">
        <f t="shared" si="123"/>
        <v/>
      </c>
    </row>
    <row r="618" spans="1:36" ht="20.100000000000001" customHeight="1">
      <c r="A618" s="8" t="str">
        <f t="shared" si="120"/>
        <v/>
      </c>
      <c r="M618" s="7" t="str">
        <f>IF(A618="","",IF(S618="",IF(A618="","",VLOOKUP(K618,calendar_price_2013,MATCH(SUMIF(A$2:A11352,A618,L$2:L11352),Sheet2!$C$1:$P$1,0)+1,0)),S618)*L618)</f>
        <v/>
      </c>
      <c r="N618" s="7" t="str">
        <f t="shared" si="121"/>
        <v/>
      </c>
      <c r="O618" s="7" t="str">
        <f t="shared" si="118"/>
        <v/>
      </c>
      <c r="R618" s="7" t="str">
        <f t="shared" si="122"/>
        <v/>
      </c>
      <c r="AB618" s="9" t="s">
        <v>186</v>
      </c>
      <c r="AH618" s="9" t="str">
        <f t="shared" si="119"/>
        <v/>
      </c>
      <c r="AI618" s="9" t="str">
        <f t="shared" si="123"/>
        <v/>
      </c>
      <c r="AJ618" s="9">
        <v>1</v>
      </c>
    </row>
    <row r="619" spans="1:36" ht="20.100000000000001" customHeight="1">
      <c r="A619" s="8" t="str">
        <f t="shared" si="120"/>
        <v/>
      </c>
      <c r="M619" s="7" t="str">
        <f>IF(A619="","",IF(S619="",IF(A619="","",VLOOKUP(K619,calendar_price_2013,MATCH(SUMIF(A$2:A11353,A619,L$2:L11353),Sheet2!$C$1:$P$1,0)+1,0)),S619)*L619)</f>
        <v/>
      </c>
      <c r="N619" s="7" t="str">
        <f t="shared" si="121"/>
        <v/>
      </c>
      <c r="O619" s="7" t="str">
        <f t="shared" si="118"/>
        <v/>
      </c>
      <c r="R619" s="7" t="str">
        <f t="shared" si="122"/>
        <v/>
      </c>
      <c r="AH619" s="9" t="str">
        <f t="shared" si="119"/>
        <v/>
      </c>
      <c r="AI619" s="9" t="str">
        <f t="shared" si="123"/>
        <v/>
      </c>
    </row>
    <row r="620" spans="1:36" ht="20.100000000000001" customHeight="1">
      <c r="A620" s="8" t="str">
        <f t="shared" si="120"/>
        <v/>
      </c>
      <c r="M620" s="7" t="str">
        <f>IF(A620="","",IF(S620="",IF(A620="","",VLOOKUP(K620,calendar_price_2013,MATCH(SUMIF(A$2:A11354,A620,L$2:L11354),Sheet2!$C$1:$P$1,0)+1,0)),S620)*L620)</f>
        <v/>
      </c>
      <c r="N620" s="7" t="str">
        <f t="shared" si="121"/>
        <v/>
      </c>
      <c r="O620" s="7" t="str">
        <f t="shared" si="118"/>
        <v/>
      </c>
      <c r="R620" s="7" t="str">
        <f t="shared" si="122"/>
        <v/>
      </c>
      <c r="AH620" s="9" t="str">
        <f t="shared" si="119"/>
        <v/>
      </c>
      <c r="AI620" s="9" t="str">
        <f t="shared" si="123"/>
        <v/>
      </c>
    </row>
    <row r="621" spans="1:36" ht="20.100000000000001" customHeight="1">
      <c r="A621" s="8" t="str">
        <f t="shared" si="120"/>
        <v/>
      </c>
      <c r="M621" s="7" t="str">
        <f>IF(A621="","",IF(S621="",IF(A621="","",VLOOKUP(K621,calendar_price_2013,MATCH(SUMIF(A$2:A11355,A621,L$2:L11355),Sheet2!$C$1:$P$1,0)+1,0)),S621)*L621)</f>
        <v/>
      </c>
      <c r="N621" s="7" t="str">
        <f t="shared" si="121"/>
        <v/>
      </c>
      <c r="O621" s="7" t="str">
        <f t="shared" si="118"/>
        <v/>
      </c>
      <c r="R621" s="7" t="str">
        <f t="shared" si="122"/>
        <v/>
      </c>
      <c r="AH621" s="9" t="str">
        <f t="shared" si="119"/>
        <v/>
      </c>
      <c r="AI621" s="9" t="str">
        <f t="shared" si="123"/>
        <v/>
      </c>
    </row>
    <row r="622" spans="1:36" ht="20.100000000000001" customHeight="1">
      <c r="A622" s="8" t="str">
        <f>IF(K622="","",IF(B622="",A621,A621+1))</f>
        <v/>
      </c>
      <c r="M622" s="7" t="str">
        <f>IF(A622="","",IF(S622="",IF(A622="","",VLOOKUP(K622,calendar_price_2013,MATCH(SUMIF(A$2:A11356,A622,L$2:L11356),Sheet2!$C$1:$P$1,0)+1,0)),S622)*L622)</f>
        <v/>
      </c>
      <c r="N622" s="7" t="str">
        <f t="shared" si="121"/>
        <v/>
      </c>
      <c r="O622" s="7" t="str">
        <f t="shared" si="118"/>
        <v/>
      </c>
      <c r="R622" s="7" t="str">
        <f t="shared" si="122"/>
        <v/>
      </c>
      <c r="AH622" s="9" t="str">
        <f t="shared" si="119"/>
        <v/>
      </c>
      <c r="AI622" s="9" t="str">
        <f t="shared" si="123"/>
        <v/>
      </c>
      <c r="AJ622" s="9">
        <v>1</v>
      </c>
    </row>
    <row r="623" spans="1:36" ht="20.100000000000001" customHeight="1">
      <c r="A623" s="8" t="str">
        <f t="shared" si="120"/>
        <v/>
      </c>
      <c r="M623" s="7" t="str">
        <f>IF(A623="","",IF(S623="",IF(A623="","",VLOOKUP(K623,calendar_price_2013,MATCH(SUMIF(A$2:A11357,A623,L$2:L11357),Sheet2!$C$1:$P$1,0)+1,0)),S623)*L623)</f>
        <v/>
      </c>
      <c r="N623" s="7" t="str">
        <f t="shared" si="121"/>
        <v/>
      </c>
      <c r="O623" s="7" t="str">
        <f t="shared" si="118"/>
        <v/>
      </c>
      <c r="R623" s="7" t="str">
        <f t="shared" si="122"/>
        <v/>
      </c>
      <c r="AH623" s="9" t="str">
        <f t="shared" si="119"/>
        <v/>
      </c>
      <c r="AI623" s="9" t="str">
        <f t="shared" si="123"/>
        <v/>
      </c>
      <c r="AJ623" s="9">
        <v>1</v>
      </c>
    </row>
    <row r="624" spans="1:36" ht="20.100000000000001" customHeight="1">
      <c r="A624" s="8" t="str">
        <f t="shared" si="120"/>
        <v/>
      </c>
      <c r="M624" s="7" t="str">
        <f>IF(A624="","",IF(S624="",IF(A624="","",VLOOKUP(K624,calendar_price_2013,MATCH(SUMIF(A$2:A11358,A624,L$2:L11358),Sheet2!$C$1:$P$1,0)+1,0)),S624)*L624)</f>
        <v/>
      </c>
      <c r="N624" s="7" t="str">
        <f t="shared" si="121"/>
        <v/>
      </c>
      <c r="O624" s="7" t="str">
        <f t="shared" si="118"/>
        <v/>
      </c>
      <c r="R624" s="7" t="str">
        <f t="shared" si="122"/>
        <v/>
      </c>
      <c r="AH624" s="9" t="str">
        <f t="shared" si="119"/>
        <v/>
      </c>
      <c r="AI624" s="9" t="str">
        <f t="shared" si="123"/>
        <v/>
      </c>
    </row>
    <row r="625" spans="1:36" ht="20.100000000000001" customHeight="1">
      <c r="A625" s="8" t="str">
        <f t="shared" si="120"/>
        <v/>
      </c>
      <c r="M625" s="7" t="str">
        <f>IF(A625="","",IF(S625="",IF(A625="","",VLOOKUP(K625,calendar_price_2013,MATCH(SUMIF(A$2:A11359,A625,L$2:L11359),Sheet2!$C$1:$P$1,0)+1,0)),S625)*L625)</f>
        <v/>
      </c>
      <c r="N625" s="7" t="str">
        <f t="shared" si="121"/>
        <v/>
      </c>
      <c r="O625" s="7" t="str">
        <f t="shared" si="118"/>
        <v/>
      </c>
      <c r="R625" s="7" t="str">
        <f t="shared" si="122"/>
        <v/>
      </c>
      <c r="AH625" s="9" t="str">
        <f t="shared" si="119"/>
        <v/>
      </c>
      <c r="AI625" s="9" t="str">
        <f t="shared" si="123"/>
        <v/>
      </c>
      <c r="AJ625" s="9">
        <v>1</v>
      </c>
    </row>
    <row r="626" spans="1:36" ht="20.100000000000001" customHeight="1">
      <c r="A626" s="8" t="str">
        <f t="shared" si="120"/>
        <v/>
      </c>
      <c r="M626" s="7" t="str">
        <f>IF(A626="","",IF(S626="",IF(A626="","",VLOOKUP(K626,calendar_price_2013,MATCH(SUMIF(A$2:A11360,A626,L$2:L11360),Sheet2!$C$1:$P$1,0)+1,0)),S626)*L626)</f>
        <v/>
      </c>
      <c r="N626" s="7" t="str">
        <f t="shared" si="121"/>
        <v/>
      </c>
      <c r="O626" s="7" t="str">
        <f t="shared" si="118"/>
        <v/>
      </c>
      <c r="R626" s="7" t="str">
        <f t="shared" si="122"/>
        <v/>
      </c>
      <c r="AH626" s="9" t="str">
        <f t="shared" si="119"/>
        <v/>
      </c>
      <c r="AI626" s="9" t="str">
        <f t="shared" si="123"/>
        <v/>
      </c>
    </row>
    <row r="627" spans="1:36" ht="20.100000000000001" customHeight="1">
      <c r="A627" s="8" t="str">
        <f t="shared" si="120"/>
        <v/>
      </c>
      <c r="M627" s="7" t="str">
        <f>IF(A627="","",IF(S627="",IF(A627="","",VLOOKUP(K627,calendar_price_2013,MATCH(SUMIF(A$2:A11361,A627,L$2:L11361),Sheet2!$C$1:$P$1,0)+1,0)),S627)*L627)</f>
        <v/>
      </c>
      <c r="N627" s="7" t="str">
        <f t="shared" si="121"/>
        <v/>
      </c>
      <c r="O627" s="7" t="str">
        <f t="shared" si="118"/>
        <v/>
      </c>
      <c r="R627" s="7" t="str">
        <f t="shared" si="122"/>
        <v/>
      </c>
      <c r="AH627" s="9" t="str">
        <f t="shared" si="119"/>
        <v/>
      </c>
      <c r="AI627" s="9" t="str">
        <f t="shared" si="123"/>
        <v/>
      </c>
      <c r="AJ627" s="9">
        <v>1</v>
      </c>
    </row>
    <row r="628" spans="1:36" ht="20.100000000000001" customHeight="1">
      <c r="A628" s="8" t="str">
        <f t="shared" si="120"/>
        <v/>
      </c>
      <c r="M628" s="7" t="str">
        <f>IF(A628="","",IF(S628="",IF(A628="","",VLOOKUP(K628,calendar_price_2013,MATCH(SUMIF(A$2:A11362,A628,L$2:L11362),Sheet2!$C$1:$P$1,0)+1,0)),S628)*L628)</f>
        <v/>
      </c>
      <c r="N628" s="7" t="str">
        <f t="shared" si="121"/>
        <v/>
      </c>
      <c r="O628" s="7" t="str">
        <f t="shared" si="118"/>
        <v/>
      </c>
      <c r="R628" s="7" t="str">
        <f t="shared" si="122"/>
        <v/>
      </c>
      <c r="T628" s="9">
        <v>1</v>
      </c>
      <c r="AH628" s="9" t="str">
        <f t="shared" si="119"/>
        <v/>
      </c>
      <c r="AI628" s="9" t="str">
        <f t="shared" si="123"/>
        <v/>
      </c>
    </row>
    <row r="629" spans="1:36" ht="20.100000000000001" customHeight="1">
      <c r="A629" s="8" t="str">
        <f t="shared" si="120"/>
        <v/>
      </c>
      <c r="M629" s="7" t="str">
        <f>IF(A629="","",IF(S629="",IF(A629="","",VLOOKUP(K629,calendar_price_2013,MATCH(SUMIF(A$2:A11364,A629,L$2:L11364),Sheet2!$C$1:$P$1,0)+1,0)),S629)*L629)</f>
        <v/>
      </c>
      <c r="N629" s="7" t="str">
        <f t="shared" si="121"/>
        <v/>
      </c>
      <c r="O629" s="7" t="str">
        <f>IF(H629="","",SUMIF(A629:A11365,A629,M629:M11365)+SUMIF(A629:A11365,A629,N629:N11365))</f>
        <v/>
      </c>
      <c r="R629" s="7" t="str">
        <f t="shared" si="122"/>
        <v/>
      </c>
      <c r="AH629" s="9" t="str">
        <f>IF(H629="","",SUMIF(A629:A11365,A629,L629:L11365))</f>
        <v/>
      </c>
      <c r="AI629" s="9" t="str">
        <f t="shared" si="123"/>
        <v/>
      </c>
      <c r="AJ629" s="9">
        <v>1</v>
      </c>
    </row>
    <row r="630" spans="1:36" ht="20.100000000000001" customHeight="1">
      <c r="A630" s="8" t="str">
        <f t="shared" si="120"/>
        <v/>
      </c>
      <c r="M630" s="7" t="str">
        <f>IF(A630="","",IF(S630="",IF(A630="","",VLOOKUP(K630,calendar_price_2013,MATCH(SUMIF(A$2:A11365,A630,L$2:L11365),Sheet2!$C$1:$P$1,0)+1,0)),S630)*L630)</f>
        <v/>
      </c>
      <c r="N630" s="7" t="str">
        <f t="shared" si="121"/>
        <v/>
      </c>
      <c r="O630" s="7" t="str">
        <f>IF(H630="","",SUMIF(A630:A11366,A630,M630:M11366)+SUMIF(A630:A11366,A630,N630:N11366))</f>
        <v/>
      </c>
      <c r="R630" s="7" t="str">
        <f t="shared" si="122"/>
        <v/>
      </c>
      <c r="T630" s="9">
        <v>1</v>
      </c>
      <c r="AH630" s="9" t="str">
        <f>IF(H630="","",SUMIF(A630:A11366,A630,L630:L11366))</f>
        <v/>
      </c>
      <c r="AI630" s="9" t="str">
        <f t="shared" si="123"/>
        <v/>
      </c>
    </row>
    <row r="631" spans="1:36" ht="20.100000000000001" customHeight="1">
      <c r="A631" s="8" t="str">
        <f t="shared" si="120"/>
        <v/>
      </c>
      <c r="M631" s="7" t="str">
        <f>IF(A631="","",IF(S631="",IF(A631="","",VLOOKUP(K631,calendar_price_2013,MATCH(SUMIF(A$2:A11367,A631,L$2:L11367),Sheet2!$C$1:$P$1,0)+1,0)),S631)*L631)</f>
        <v/>
      </c>
      <c r="N631" s="7" t="str">
        <f t="shared" si="121"/>
        <v/>
      </c>
      <c r="O631" s="7" t="str">
        <f t="shared" ref="O631:O652" si="124">IF(H631="","",SUMIF(A631:A11368,A631,M631:M11368)+SUMIF(A631:A11368,A631,N631:N11368))</f>
        <v/>
      </c>
      <c r="R631" s="7" t="str">
        <f t="shared" si="122"/>
        <v/>
      </c>
      <c r="AH631" s="9" t="str">
        <f t="shared" ref="AH631:AH652" si="125">IF(H631="","",SUMIF(A631:A11368,A631,L631:L11368))</f>
        <v/>
      </c>
      <c r="AI631" s="9" t="str">
        <f t="shared" si="123"/>
        <v/>
      </c>
      <c r="AJ631" s="9">
        <v>1</v>
      </c>
    </row>
    <row r="632" spans="1:36" ht="20.100000000000001" customHeight="1">
      <c r="A632" s="8" t="str">
        <f t="shared" si="120"/>
        <v/>
      </c>
      <c r="M632" s="7" t="str">
        <f>IF(A632="","",IF(S632="",IF(A632="","",VLOOKUP(K632,calendar_price_2013,MATCH(SUMIF(A$2:A11368,A632,L$2:L11368),Sheet2!$C$1:$P$1,0)+1,0)),S632)*L632)</f>
        <v/>
      </c>
      <c r="N632" s="7" t="str">
        <f t="shared" si="121"/>
        <v/>
      </c>
      <c r="O632" s="7" t="str">
        <f t="shared" si="124"/>
        <v/>
      </c>
      <c r="R632" s="7" t="str">
        <f t="shared" si="122"/>
        <v/>
      </c>
      <c r="AH632" s="9" t="str">
        <f t="shared" si="125"/>
        <v/>
      </c>
      <c r="AI632" s="9" t="str">
        <f t="shared" si="123"/>
        <v/>
      </c>
    </row>
    <row r="633" spans="1:36" ht="20.100000000000001" customHeight="1">
      <c r="A633" s="8" t="str">
        <f t="shared" si="120"/>
        <v/>
      </c>
      <c r="M633" s="7" t="str">
        <f>IF(A633="","",IF(S633="",IF(A633="","",VLOOKUP(K633,calendar_price_2013,MATCH(SUMIF(A$2:A11369,A633,L$2:L11369),Sheet2!$C$1:$P$1,0)+1,0)),S633)*L633)</f>
        <v/>
      </c>
      <c r="N633" s="7" t="str">
        <f t="shared" si="121"/>
        <v/>
      </c>
      <c r="O633" s="7" t="str">
        <f t="shared" si="124"/>
        <v/>
      </c>
      <c r="R633" s="7" t="str">
        <f t="shared" si="122"/>
        <v/>
      </c>
      <c r="AH633" s="9" t="str">
        <f t="shared" si="125"/>
        <v/>
      </c>
      <c r="AI633" s="9" t="str">
        <f t="shared" si="123"/>
        <v/>
      </c>
    </row>
    <row r="634" spans="1:36" ht="20.100000000000001" customHeight="1">
      <c r="A634" s="8" t="str">
        <f t="shared" si="120"/>
        <v/>
      </c>
      <c r="M634" s="7" t="str">
        <f>IF(A634="","",IF(S634="",IF(A634="","",VLOOKUP(K634,calendar_price_2013,MATCH(SUMIF(A$2:A11370,A634,L$2:L11370),Sheet2!$C$1:$P$1,0)+1,0)),S634)*L634)</f>
        <v/>
      </c>
      <c r="N634" s="7" t="str">
        <f t="shared" si="121"/>
        <v/>
      </c>
      <c r="O634" s="7" t="str">
        <f t="shared" si="124"/>
        <v/>
      </c>
      <c r="R634" s="7" t="str">
        <f t="shared" si="122"/>
        <v/>
      </c>
      <c r="AH634" s="9" t="str">
        <f t="shared" si="125"/>
        <v/>
      </c>
      <c r="AI634" s="9" t="str">
        <f t="shared" si="123"/>
        <v/>
      </c>
      <c r="AJ634" s="9">
        <v>1</v>
      </c>
    </row>
    <row r="635" spans="1:36" ht="20.100000000000001" customHeight="1">
      <c r="A635" s="8" t="str">
        <f t="shared" si="120"/>
        <v/>
      </c>
      <c r="M635" s="7" t="str">
        <f>IF(A635="","",IF(S635="",IF(A635="","",VLOOKUP(K635,calendar_price_2013,MATCH(SUMIF(A$2:A11371,A635,L$2:L11371),Sheet2!$C$1:$P$1,0)+1,0)),S635)*L635)</f>
        <v/>
      </c>
      <c r="N635" s="7" t="str">
        <f t="shared" si="121"/>
        <v/>
      </c>
      <c r="O635" s="7" t="str">
        <f t="shared" si="124"/>
        <v/>
      </c>
      <c r="R635" s="7" t="str">
        <f t="shared" si="122"/>
        <v/>
      </c>
      <c r="AB635" s="9" t="s">
        <v>187</v>
      </c>
      <c r="AH635" s="9" t="str">
        <f t="shared" si="125"/>
        <v/>
      </c>
      <c r="AI635" s="9" t="str">
        <f t="shared" si="123"/>
        <v/>
      </c>
      <c r="AJ635" s="9">
        <v>1</v>
      </c>
    </row>
    <row r="636" spans="1:36" ht="20.100000000000001" customHeight="1">
      <c r="A636" s="8" t="str">
        <f t="shared" si="120"/>
        <v/>
      </c>
      <c r="M636" s="7" t="str">
        <f>IF(A636="","",IF(S636="",IF(A636="","",VLOOKUP(K636,calendar_price_2013,MATCH(SUMIF(A$2:A11372,A636,L$2:L11372),Sheet2!$C$1:$P$1,0)+1,0)),S636)*L636)</f>
        <v/>
      </c>
      <c r="N636" s="7" t="str">
        <f t="shared" si="121"/>
        <v/>
      </c>
      <c r="O636" s="7" t="str">
        <f t="shared" si="124"/>
        <v/>
      </c>
      <c r="R636" s="7" t="str">
        <f t="shared" si="122"/>
        <v/>
      </c>
      <c r="AH636" s="9" t="str">
        <f t="shared" si="125"/>
        <v/>
      </c>
      <c r="AI636" s="9" t="str">
        <f t="shared" si="123"/>
        <v/>
      </c>
    </row>
    <row r="637" spans="1:36" ht="20.100000000000001" customHeight="1">
      <c r="A637" s="8" t="str">
        <f t="shared" si="120"/>
        <v/>
      </c>
      <c r="M637" s="7" t="str">
        <f>IF(A637="","",IF(S637="",IF(A637="","",VLOOKUP(K637,calendar_price_2013,MATCH(SUMIF(A$2:A11373,A637,L$2:L11373),Sheet2!$C$1:$P$1,0)+1,0)),S637)*L637)</f>
        <v/>
      </c>
      <c r="N637" s="7" t="str">
        <f t="shared" si="121"/>
        <v/>
      </c>
      <c r="O637" s="7" t="str">
        <f t="shared" si="124"/>
        <v/>
      </c>
      <c r="R637" s="7" t="str">
        <f t="shared" si="122"/>
        <v/>
      </c>
      <c r="AH637" s="9" t="str">
        <f t="shared" si="125"/>
        <v/>
      </c>
      <c r="AI637" s="9" t="str">
        <f t="shared" si="123"/>
        <v/>
      </c>
      <c r="AJ637" s="9">
        <v>1</v>
      </c>
    </row>
    <row r="638" spans="1:36" ht="20.100000000000001" customHeight="1">
      <c r="A638" s="8" t="str">
        <f t="shared" si="120"/>
        <v/>
      </c>
      <c r="M638" s="7" t="str">
        <f>IF(A638="","",IF(S638="",IF(A638="","",VLOOKUP(K638,calendar_price_2013,MATCH(SUMIF(A$2:A11374,A638,L$2:L11374),Sheet2!$C$1:$P$1,0)+1,0)),S638)*L638)</f>
        <v/>
      </c>
      <c r="N638" s="7" t="str">
        <f t="shared" si="121"/>
        <v/>
      </c>
      <c r="O638" s="7" t="str">
        <f t="shared" si="124"/>
        <v/>
      </c>
      <c r="R638" s="7" t="str">
        <f t="shared" si="122"/>
        <v/>
      </c>
      <c r="AH638" s="9" t="str">
        <f t="shared" si="125"/>
        <v/>
      </c>
      <c r="AI638" s="9" t="str">
        <f t="shared" si="123"/>
        <v/>
      </c>
    </row>
    <row r="639" spans="1:36" ht="20.100000000000001" customHeight="1">
      <c r="A639" s="8" t="str">
        <f t="shared" ref="A639:A653" si="126">IF(K639="","",IF(B639="",A638,A638+1))</f>
        <v/>
      </c>
      <c r="M639" s="7" t="str">
        <f>IF(A639="","",IF(S639="",IF(A639="","",VLOOKUP(K639,calendar_price_2013,MATCH(SUMIF(A$2:A11375,A639,L$2:L11375),Sheet2!$C$1:$P$1,0)+1,0)),S639)*L639)</f>
        <v/>
      </c>
      <c r="N639" s="7" t="str">
        <f t="shared" ref="N639:N652" si="127">IF(A639="","",IF(T639=1,0,M639*0.2))</f>
        <v/>
      </c>
      <c r="O639" s="7" t="str">
        <f t="shared" si="124"/>
        <v/>
      </c>
      <c r="R639" s="7" t="str">
        <f t="shared" ref="R639:R652" si="128">IF(ISBLANK(Q639),"",Q639-O639)</f>
        <v/>
      </c>
      <c r="AH639" s="9" t="str">
        <f t="shared" si="125"/>
        <v/>
      </c>
      <c r="AI639" s="9" t="str">
        <f t="shared" ref="AI639:AI652" si="129">IF(AH639="","",AH639/100)</f>
        <v/>
      </c>
      <c r="AJ639" s="9">
        <v>1</v>
      </c>
    </row>
    <row r="640" spans="1:36" ht="20.100000000000001" customHeight="1">
      <c r="A640" s="8" t="str">
        <f t="shared" si="126"/>
        <v/>
      </c>
      <c r="M640" s="7" t="str">
        <f>IF(A640="","",IF(S640="",IF(A640="","",VLOOKUP(K640,calendar_price_2013,MATCH(SUMIF(A$2:A11376,A640,L$2:L11376),Sheet2!$C$1:$P$1,0)+1,0)),S640)*L640)</f>
        <v/>
      </c>
      <c r="N640" s="7" t="str">
        <f t="shared" si="127"/>
        <v/>
      </c>
      <c r="O640" s="7" t="str">
        <f t="shared" si="124"/>
        <v/>
      </c>
      <c r="R640" s="7" t="str">
        <f t="shared" si="128"/>
        <v/>
      </c>
      <c r="AH640" s="9" t="str">
        <f t="shared" si="125"/>
        <v/>
      </c>
      <c r="AI640" s="9" t="str">
        <f t="shared" si="129"/>
        <v/>
      </c>
    </row>
    <row r="641" spans="1:37" ht="20.100000000000001" customHeight="1">
      <c r="A641" s="8" t="str">
        <f t="shared" si="126"/>
        <v/>
      </c>
      <c r="M641" s="7" t="str">
        <f>IF(A641="","",IF(S641="",IF(A641="","",VLOOKUP(K641,calendar_price_2013,MATCH(SUMIF(A$2:A11377,A641,L$2:L11377),Sheet2!$C$1:$P$1,0)+1,0)),S641)*L641)</f>
        <v/>
      </c>
      <c r="N641" s="7" t="str">
        <f t="shared" si="127"/>
        <v/>
      </c>
      <c r="O641" s="7" t="str">
        <f t="shared" si="124"/>
        <v/>
      </c>
      <c r="R641" s="7" t="str">
        <f t="shared" si="128"/>
        <v/>
      </c>
      <c r="T641" s="9">
        <v>1</v>
      </c>
      <c r="AH641" s="9" t="str">
        <f t="shared" si="125"/>
        <v/>
      </c>
      <c r="AI641" s="9" t="str">
        <f t="shared" si="129"/>
        <v/>
      </c>
    </row>
    <row r="642" spans="1:37" ht="20.100000000000001" customHeight="1">
      <c r="A642" s="8" t="str">
        <f t="shared" si="126"/>
        <v/>
      </c>
      <c r="M642" s="7" t="str">
        <f>IF(A642="","",IF(S642="",IF(A642="","",VLOOKUP(K642,calendar_price_2013,MATCH(SUMIF(A$2:A11378,A642,L$2:L11378),Sheet2!$C$1:$P$1,0)+1,0)),S642)*L642)</f>
        <v/>
      </c>
      <c r="N642" s="7" t="str">
        <f t="shared" si="127"/>
        <v/>
      </c>
      <c r="O642" s="7" t="str">
        <f t="shared" si="124"/>
        <v/>
      </c>
      <c r="R642" s="7" t="str">
        <f t="shared" si="128"/>
        <v/>
      </c>
      <c r="T642" s="9">
        <v>1</v>
      </c>
      <c r="AH642" s="9" t="str">
        <f t="shared" si="125"/>
        <v/>
      </c>
      <c r="AI642" s="9" t="str">
        <f t="shared" si="129"/>
        <v/>
      </c>
    </row>
    <row r="643" spans="1:37" ht="20.100000000000001" customHeight="1">
      <c r="A643" s="8" t="str">
        <f t="shared" si="126"/>
        <v/>
      </c>
      <c r="M643" s="7" t="str">
        <f>IF(A643="","",IF(S643="",IF(A643="","",VLOOKUP(K643,calendar_price_2013,MATCH(SUMIF(A$2:A11379,A643,L$2:L11379),Sheet2!$C$1:$P$1,0)+1,0)),S643)*L643)</f>
        <v/>
      </c>
      <c r="N643" s="7" t="str">
        <f t="shared" si="127"/>
        <v/>
      </c>
      <c r="O643" s="7" t="str">
        <f t="shared" si="124"/>
        <v/>
      </c>
      <c r="R643" s="7" t="str">
        <f t="shared" si="128"/>
        <v/>
      </c>
      <c r="T643" s="9">
        <v>1</v>
      </c>
      <c r="AH643" s="9" t="str">
        <f t="shared" si="125"/>
        <v/>
      </c>
      <c r="AI643" s="9" t="str">
        <f t="shared" si="129"/>
        <v/>
      </c>
    </row>
    <row r="644" spans="1:37" ht="20.100000000000001" customHeight="1">
      <c r="A644" s="8" t="str">
        <f t="shared" si="126"/>
        <v/>
      </c>
      <c r="M644" s="7" t="str">
        <f>IF(A644="","",IF(S644="",IF(A644="","",VLOOKUP(K644,calendar_price_2013,MATCH(SUMIF(A$2:A11380,A644,L$2:L11380),Sheet2!$C$1:$P$1,0)+1,0)),S644)*L644)</f>
        <v/>
      </c>
      <c r="N644" s="7" t="str">
        <f t="shared" si="127"/>
        <v/>
      </c>
      <c r="O644" s="7" t="str">
        <f t="shared" si="124"/>
        <v/>
      </c>
      <c r="R644" s="7" t="str">
        <f t="shared" si="128"/>
        <v/>
      </c>
      <c r="AH644" s="9" t="str">
        <f t="shared" si="125"/>
        <v/>
      </c>
      <c r="AI644" s="9" t="str">
        <f t="shared" si="129"/>
        <v/>
      </c>
      <c r="AJ644" s="9">
        <v>0</v>
      </c>
      <c r="AK644" s="9">
        <v>1</v>
      </c>
    </row>
    <row r="645" spans="1:37" ht="20.100000000000001" customHeight="1">
      <c r="A645" s="8" t="str">
        <f t="shared" si="126"/>
        <v/>
      </c>
      <c r="M645" s="7" t="str">
        <f>IF(A645="","",IF(S645="",IF(A645="","",VLOOKUP(K645,calendar_price_2013,MATCH(SUMIF(A$2:A11381,A645,L$2:L11381),Sheet2!$C$1:$P$1,0)+1,0)),S645)*L645)</f>
        <v/>
      </c>
      <c r="N645" s="7" t="str">
        <f t="shared" si="127"/>
        <v/>
      </c>
      <c r="O645" s="7" t="str">
        <f t="shared" si="124"/>
        <v/>
      </c>
      <c r="R645" s="7" t="str">
        <f t="shared" si="128"/>
        <v/>
      </c>
      <c r="AH645" s="9" t="str">
        <f t="shared" si="125"/>
        <v/>
      </c>
      <c r="AI645" s="9" t="str">
        <f t="shared" si="129"/>
        <v/>
      </c>
    </row>
    <row r="646" spans="1:37" ht="20.100000000000001" customHeight="1">
      <c r="A646" s="8" t="str">
        <f t="shared" si="126"/>
        <v/>
      </c>
      <c r="M646" s="7" t="str">
        <f>IF(A646="","",IF(S646="",IF(A646="","",VLOOKUP(K646,calendar_price_2013,MATCH(SUMIF(A$2:A11382,A646,L$2:L11382),Sheet2!$C$1:$P$1,0)+1,0)),S646)*L646)</f>
        <v/>
      </c>
      <c r="N646" s="7" t="str">
        <f t="shared" si="127"/>
        <v/>
      </c>
      <c r="O646" s="7" t="str">
        <f t="shared" si="124"/>
        <v/>
      </c>
      <c r="R646" s="7" t="str">
        <f t="shared" si="128"/>
        <v/>
      </c>
      <c r="T646" s="9">
        <v>1</v>
      </c>
      <c r="AH646" s="9" t="str">
        <f t="shared" si="125"/>
        <v/>
      </c>
      <c r="AI646" s="9" t="str">
        <f t="shared" si="129"/>
        <v/>
      </c>
    </row>
    <row r="647" spans="1:37" ht="20.100000000000001" customHeight="1">
      <c r="A647" s="8" t="str">
        <f t="shared" si="126"/>
        <v/>
      </c>
      <c r="M647" s="7" t="str">
        <f>IF(A647="","",IF(S647="",IF(A647="","",VLOOKUP(K647,calendar_price_2013,MATCH(SUMIF(A$2:A11383,A647,L$2:L11383),Sheet2!$C$1:$P$1,0)+1,0)),S647)*L647)</f>
        <v/>
      </c>
      <c r="N647" s="7" t="str">
        <f t="shared" si="127"/>
        <v/>
      </c>
      <c r="O647" s="7" t="str">
        <f t="shared" si="124"/>
        <v/>
      </c>
      <c r="R647" s="7" t="str">
        <f t="shared" si="128"/>
        <v/>
      </c>
      <c r="T647" s="9">
        <v>1</v>
      </c>
      <c r="AH647" s="9" t="str">
        <f t="shared" si="125"/>
        <v/>
      </c>
      <c r="AI647" s="9" t="str">
        <f t="shared" si="129"/>
        <v/>
      </c>
    </row>
    <row r="648" spans="1:37" ht="20.100000000000001" customHeight="1">
      <c r="A648" s="8" t="str">
        <f t="shared" si="126"/>
        <v/>
      </c>
      <c r="M648" s="7" t="str">
        <f>IF(A648="","",IF(S648="",IF(A648="","",VLOOKUP(K648,calendar_price_2013,MATCH(SUMIF(A$2:A11384,A648,L$2:L11384),Sheet2!$C$1:$P$1,0)+1,0)),S648)*L648)</f>
        <v/>
      </c>
      <c r="N648" s="7" t="str">
        <f t="shared" si="127"/>
        <v/>
      </c>
      <c r="O648" s="7" t="str">
        <f t="shared" si="124"/>
        <v/>
      </c>
      <c r="R648" s="7" t="str">
        <f t="shared" si="128"/>
        <v/>
      </c>
      <c r="AH648" s="9" t="str">
        <f t="shared" si="125"/>
        <v/>
      </c>
      <c r="AI648" s="9" t="str">
        <f t="shared" si="129"/>
        <v/>
      </c>
      <c r="AJ648" s="9">
        <v>1</v>
      </c>
    </row>
    <row r="649" spans="1:37" ht="20.100000000000001" customHeight="1">
      <c r="A649" s="8" t="str">
        <f t="shared" si="126"/>
        <v/>
      </c>
      <c r="M649" s="7" t="str">
        <f>IF(A649="","",IF(S649="",IF(A649="","",VLOOKUP(K649,calendar_price_2013,MATCH(SUMIF(A$2:A11385,A649,L$2:L11385),Sheet2!$C$1:$P$1,0)+1,0)),S649)*L649)</f>
        <v/>
      </c>
      <c r="N649" s="7" t="str">
        <f t="shared" si="127"/>
        <v/>
      </c>
      <c r="O649" s="7" t="str">
        <f t="shared" si="124"/>
        <v/>
      </c>
      <c r="R649" s="7" t="str">
        <f t="shared" si="128"/>
        <v/>
      </c>
      <c r="AH649" s="9" t="str">
        <f t="shared" si="125"/>
        <v/>
      </c>
      <c r="AI649" s="9" t="str">
        <f t="shared" si="129"/>
        <v/>
      </c>
    </row>
    <row r="650" spans="1:37" ht="20.100000000000001" customHeight="1">
      <c r="A650" s="8" t="str">
        <f t="shared" si="126"/>
        <v/>
      </c>
      <c r="M650" s="7" t="str">
        <f>IF(A650="","",IF(S650="",IF(A650="","",VLOOKUP(K650,calendar_price_2013,MATCH(SUMIF(A$2:A11386,A650,L$2:L11386),Sheet2!$C$1:$P$1,0)+1,0)),S650)*L650)</f>
        <v/>
      </c>
      <c r="N650" s="7" t="str">
        <f t="shared" si="127"/>
        <v/>
      </c>
      <c r="O650" s="7" t="str">
        <f t="shared" si="124"/>
        <v/>
      </c>
      <c r="R650" s="7" t="str">
        <f t="shared" si="128"/>
        <v/>
      </c>
      <c r="AH650" s="9" t="str">
        <f t="shared" si="125"/>
        <v/>
      </c>
      <c r="AI650" s="9" t="str">
        <f t="shared" si="129"/>
        <v/>
      </c>
    </row>
    <row r="651" spans="1:37" ht="20.100000000000001" customHeight="1">
      <c r="A651" s="8" t="str">
        <f t="shared" si="126"/>
        <v/>
      </c>
      <c r="M651" s="7" t="str">
        <f>IF(A651="","",IF(S651="",IF(A651="","",VLOOKUP(K651,calendar_price_2013,MATCH(SUMIF(A$2:A11387,A651,L$2:L11387),Sheet2!$C$1:$P$1,0)+1,0)),S651)*L651)</f>
        <v/>
      </c>
      <c r="N651" s="7" t="str">
        <f t="shared" si="127"/>
        <v/>
      </c>
      <c r="O651" s="7" t="str">
        <f t="shared" si="124"/>
        <v/>
      </c>
      <c r="R651" s="7" t="str">
        <f t="shared" si="128"/>
        <v/>
      </c>
      <c r="AH651" s="9" t="str">
        <f t="shared" si="125"/>
        <v/>
      </c>
      <c r="AI651" s="9" t="str">
        <f t="shared" si="129"/>
        <v/>
      </c>
    </row>
    <row r="652" spans="1:37" ht="20.100000000000001" customHeight="1">
      <c r="A652" s="8" t="str">
        <f t="shared" si="126"/>
        <v/>
      </c>
      <c r="M652" s="7" t="str">
        <f>IF(A652="","",IF(S652="",IF(A652="","",VLOOKUP(K652,calendar_price_2013,MATCH(SUMIF(A$2:A11388,A652,L$2:L11388),Sheet2!$C$1:$P$1,0)+1,0)),S652)*L652)</f>
        <v/>
      </c>
      <c r="N652" s="7" t="str">
        <f t="shared" si="127"/>
        <v/>
      </c>
      <c r="O652" s="7" t="str">
        <f t="shared" si="124"/>
        <v/>
      </c>
      <c r="R652" s="7" t="str">
        <f t="shared" si="128"/>
        <v/>
      </c>
      <c r="AH652" s="9" t="str">
        <f t="shared" si="125"/>
        <v/>
      </c>
      <c r="AI652" s="9" t="str">
        <f t="shared" si="129"/>
        <v/>
      </c>
    </row>
    <row r="653" spans="1:37" ht="20.100000000000001" customHeight="1">
      <c r="A653" s="8" t="str">
        <f t="shared" si="126"/>
        <v/>
      </c>
      <c r="M653" s="7" t="str">
        <f>IF(A653="","",IF(S653="",IF(A653="","",VLOOKUP(K653,calendar_price_2013,MATCH(SUMIF(A$2:A11348,A653,L$2:L11348),Sheet2!$C$1:$P$1,0)+1,0)),S653)*L653)</f>
        <v/>
      </c>
      <c r="N653" s="7" t="str">
        <f t="shared" si="109"/>
        <v/>
      </c>
      <c r="O653" s="7" t="str">
        <f>IF(H653="","",SUMIF(A653:A11349,A653,M653:M11349)+SUMIF(A653:A11349,A653,N653:N11349))</f>
        <v/>
      </c>
      <c r="R653" s="7" t="str">
        <f t="shared" si="110"/>
        <v/>
      </c>
      <c r="AH653" s="9" t="str">
        <f>IF(H653="","",SUMIF(A653:A11349,A653,L653:L11349))</f>
        <v/>
      </c>
      <c r="AI653" s="9" t="str">
        <f t="shared" si="111"/>
        <v/>
      </c>
    </row>
    <row r="654" spans="1:37" ht="20.100000000000001" customHeight="1">
      <c r="A654" s="8" t="str">
        <f t="shared" ref="A654:A658" si="130">IF(K654="","",IF(B654="",A653,A653+1))</f>
        <v/>
      </c>
      <c r="M654" s="7" t="str">
        <f>IF(A654="","",IF(S654="",IF(A654="","",VLOOKUP(K654,calendar_price_2013,MATCH(SUMIF(A$2:A11390,A654,L$2:L11390),Sheet2!$C$1:$P$1,0)+1,0)),S654)*L654)</f>
        <v/>
      </c>
      <c r="N654" s="7" t="str">
        <f t="shared" si="109"/>
        <v/>
      </c>
      <c r="O654" s="7" t="str">
        <f>IF(H654="","",SUMIF(A654:A11391,A654,M654:M11391)+SUMIF(A654:A11391,A654,N654:N11391))</f>
        <v/>
      </c>
      <c r="R654" s="7" t="str">
        <f t="shared" si="110"/>
        <v/>
      </c>
      <c r="AH654" s="9" t="str">
        <f>IF(H654="","",SUMIF(A654:A11391,A654,L654:L11391))</f>
        <v/>
      </c>
      <c r="AI654" s="9" t="str">
        <f t="shared" si="111"/>
        <v/>
      </c>
      <c r="AJ654" s="9">
        <v>1</v>
      </c>
    </row>
    <row r="655" spans="1:37" ht="20.100000000000001" customHeight="1">
      <c r="A655" s="8" t="str">
        <f t="shared" si="130"/>
        <v/>
      </c>
      <c r="M655" s="7" t="str">
        <f>IF(A655="","",IF(S655="",IF(A655="","",VLOOKUP(K655,calendar_price_2013,MATCH(SUMIF(A$2:A11391,A655,L$2:L11391),Sheet2!$C$1:$P$1,0)+1,0)),S655)*L655)</f>
        <v/>
      </c>
      <c r="N655" s="7" t="str">
        <f t="shared" si="109"/>
        <v/>
      </c>
      <c r="O655" s="7" t="str">
        <f>IF(H655="","",SUMIF(A655:A11392,A655,M655:M11392)+SUMIF(A655:A11392,A655,N655:N11392))</f>
        <v/>
      </c>
      <c r="R655" s="7" t="str">
        <f t="shared" si="110"/>
        <v/>
      </c>
      <c r="AH655" s="9" t="str">
        <f>IF(H655="","",SUMIF(A655:A11392,A655,L655:L11392))</f>
        <v/>
      </c>
      <c r="AI655" s="9" t="str">
        <f t="shared" si="111"/>
        <v/>
      </c>
    </row>
    <row r="656" spans="1:37" ht="20.100000000000001" customHeight="1">
      <c r="A656" s="8" t="str">
        <f t="shared" si="130"/>
        <v/>
      </c>
      <c r="M656" s="7" t="str">
        <f>IF(A656="","",IF(S656="",IF(A656="","",VLOOKUP(K656,calendar_price_2013,MATCH(SUMIF(A$2:A11392,A656,L$2:L11392),Sheet2!$C$1:$P$1,0)+1,0)),S656)*L656)</f>
        <v/>
      </c>
      <c r="N656" s="7" t="str">
        <f t="shared" si="109"/>
        <v/>
      </c>
      <c r="O656" s="7" t="str">
        <f>IF(H656="","",SUMIF(A656:A11393,A656,M656:M11393)+SUMIF(A656:A11393,A656,N656:N11393))</f>
        <v/>
      </c>
      <c r="R656" s="7" t="str">
        <f t="shared" si="110"/>
        <v/>
      </c>
      <c r="AH656" s="9" t="str">
        <f>IF(H656="","",SUMIF(A656:A11393,A656,L656:L11393))</f>
        <v/>
      </c>
      <c r="AI656" s="9" t="str">
        <f t="shared" si="111"/>
        <v/>
      </c>
    </row>
    <row r="657" spans="1:37" ht="20.100000000000001" customHeight="1">
      <c r="A657" s="8" t="str">
        <f t="shared" si="130"/>
        <v/>
      </c>
      <c r="M657" s="7" t="str">
        <f>IF(A657="","",IF(S657="",IF(A657="","",VLOOKUP(K657,calendar_price_2013,MATCH(SUMIF(A$2:A11393,A657,L$2:L11393),Sheet2!$C$1:$P$1,0)+1,0)),S657)*L657)</f>
        <v/>
      </c>
      <c r="N657" s="7" t="str">
        <f t="shared" si="109"/>
        <v/>
      </c>
      <c r="O657" s="7" t="str">
        <f>IF(H657="","",SUMIF(A657:A11394,A657,M657:M11394)+SUMIF(A657:A11394,A657,N657:N11394))</f>
        <v/>
      </c>
      <c r="R657" s="7" t="str">
        <f t="shared" si="110"/>
        <v/>
      </c>
      <c r="AH657" s="9" t="str">
        <f>IF(H657="","",SUMIF(A657:A11394,A657,L657:L11394))</f>
        <v/>
      </c>
      <c r="AI657" s="9" t="str">
        <f t="shared" si="111"/>
        <v/>
      </c>
      <c r="AJ657" s="9">
        <v>0</v>
      </c>
      <c r="AK657" s="9">
        <v>1</v>
      </c>
    </row>
    <row r="658" spans="1:37" ht="20.100000000000001" customHeight="1">
      <c r="A658" s="8" t="str">
        <f t="shared" si="130"/>
        <v/>
      </c>
      <c r="M658" s="7" t="str">
        <f>IF(A658="","",IF(S658="",IF(A658="","",VLOOKUP(K658,calendar_price_2013,MATCH(SUMIF(A$2:A11353,A658,L$2:L11353),Sheet2!$C$1:$P$1,0)+1,0)),S658)*L658)</f>
        <v/>
      </c>
      <c r="N658" s="7" t="str">
        <f t="shared" ref="N658:N662" si="131">IF(A658="","",IF(T658=1,0,M658*0.2))</f>
        <v/>
      </c>
      <c r="O658" s="7" t="str">
        <f>IF(H658="","",SUMIF(A658:A11354,A658,M658:M11354)+SUMIF(A658:A11354,A658,N658:N11354))</f>
        <v/>
      </c>
      <c r="R658" s="7" t="str">
        <f t="shared" ref="R658:R662" si="132">IF(ISBLANK(Q658),"",Q658-O658)</f>
        <v/>
      </c>
      <c r="AH658" s="9" t="str">
        <f>IF(H658="","",SUMIF(A658:A11354,A658,L658:L11354))</f>
        <v/>
      </c>
      <c r="AI658" s="9" t="str">
        <f t="shared" ref="AI658:AI662" si="133">IF(AH658="","",AH658/100)</f>
        <v/>
      </c>
    </row>
    <row r="659" spans="1:37" ht="20.100000000000001" customHeight="1">
      <c r="A659" s="8" t="str">
        <f t="shared" ref="A659:A668" si="134">IF(K659="","",IF(B659="",A658,A658+1))</f>
        <v/>
      </c>
      <c r="M659" s="7" t="str">
        <f>IF(A659="","",IF(S659="",IF(A659="","",VLOOKUP(K659,calendar_price_2013,MATCH(SUMIF(A$2:A11395,A659,L$2:L11395),Sheet2!$C$1:$P$1,0)+1,0)),S659)*L659)</f>
        <v/>
      </c>
      <c r="N659" s="7" t="str">
        <f t="shared" si="131"/>
        <v/>
      </c>
      <c r="O659" s="7" t="str">
        <f>IF(H659="","",SUMIF(A659:A11396,A659,M659:M11396)+SUMIF(A659:A11396,A659,N659:N11396))</f>
        <v/>
      </c>
      <c r="R659" s="7" t="str">
        <f t="shared" si="132"/>
        <v/>
      </c>
      <c r="AH659" s="9" t="str">
        <f>IF(H659="","",SUMIF(A659:A11396,A659,L659:L11396))</f>
        <v/>
      </c>
      <c r="AI659" s="9" t="str">
        <f t="shared" si="133"/>
        <v/>
      </c>
    </row>
    <row r="660" spans="1:37" ht="20.100000000000001" customHeight="1">
      <c r="A660" s="8" t="str">
        <f t="shared" si="134"/>
        <v/>
      </c>
      <c r="M660" s="7" t="str">
        <f>IF(A660="","",IF(S660="",IF(A660="","",VLOOKUP(K660,calendar_price_2013,MATCH(SUMIF(A$2:A11396,A660,L$2:L11396),Sheet2!$C$1:$P$1,0)+1,0)),S660)*L660)</f>
        <v/>
      </c>
      <c r="N660" s="7" t="str">
        <f t="shared" si="131"/>
        <v/>
      </c>
      <c r="O660" s="7" t="str">
        <f>IF(H660="","",SUMIF(A660:A11397,A660,M660:M11397)+SUMIF(A660:A11397,A660,N660:N11397))</f>
        <v/>
      </c>
      <c r="R660" s="7" t="str">
        <f t="shared" si="132"/>
        <v/>
      </c>
      <c r="AH660" s="9" t="str">
        <f>IF(H660="","",SUMIF(A660:A11397,A660,L660:L11397))</f>
        <v/>
      </c>
      <c r="AI660" s="9" t="str">
        <f t="shared" si="133"/>
        <v/>
      </c>
    </row>
    <row r="661" spans="1:37" ht="20.100000000000001" customHeight="1">
      <c r="A661" s="8" t="str">
        <f t="shared" si="134"/>
        <v/>
      </c>
      <c r="M661" s="7" t="str">
        <f>IF(A661="","",IF(S661="",IF(A661="","",VLOOKUP(K661,calendar_price_2013,MATCH(SUMIF(A$2:A11397,A661,L$2:L11397),Sheet2!$C$1:$P$1,0)+1,0)),S661)*L661)</f>
        <v/>
      </c>
      <c r="N661" s="7" t="str">
        <f t="shared" si="131"/>
        <v/>
      </c>
      <c r="O661" s="7" t="str">
        <f>IF(H661="","",SUMIF(A661:A11398,A661,M661:M11398)+SUMIF(A661:A11398,A661,N661:N11398))</f>
        <v/>
      </c>
      <c r="R661" s="7" t="str">
        <f t="shared" si="132"/>
        <v/>
      </c>
      <c r="AH661" s="9" t="str">
        <f>IF(H661="","",SUMIF(A661:A11398,A661,L661:L11398))</f>
        <v/>
      </c>
      <c r="AI661" s="9" t="str">
        <f t="shared" si="133"/>
        <v/>
      </c>
      <c r="AJ661" s="9">
        <v>0</v>
      </c>
      <c r="AK661" s="9">
        <v>1</v>
      </c>
    </row>
    <row r="662" spans="1:37" ht="20.100000000000001" customHeight="1">
      <c r="A662" s="8" t="str">
        <f t="shared" si="134"/>
        <v/>
      </c>
      <c r="M662" s="7" t="str">
        <f>IF(A662="","",IF(S662="",IF(A662="","",VLOOKUP(K662,calendar_price_2013,MATCH(SUMIF(A$2:A11398,A662,L$2:L11398),Sheet2!$C$1:$P$1,0)+1,0)),S662)*L662)</f>
        <v/>
      </c>
      <c r="N662" s="7" t="str">
        <f t="shared" si="131"/>
        <v/>
      </c>
      <c r="O662" s="7" t="str">
        <f>IF(H662="","",SUMIF(A662:A11399,A662,M662:M11399)+SUMIF(A662:A11399,A662,N662:N11399))</f>
        <v/>
      </c>
      <c r="R662" s="7" t="str">
        <f t="shared" si="132"/>
        <v/>
      </c>
      <c r="AH662" s="9" t="str">
        <f>IF(H662="","",SUMIF(A662:A11399,A662,L662:L11399))</f>
        <v/>
      </c>
      <c r="AI662" s="9" t="str">
        <f t="shared" si="133"/>
        <v/>
      </c>
    </row>
    <row r="663" spans="1:37" ht="20.100000000000001" customHeight="1">
      <c r="A663" s="8" t="str">
        <f t="shared" si="134"/>
        <v/>
      </c>
      <c r="M663" s="7" t="str">
        <f>IF(A663="","",IF(S663="",IF(A663="","",VLOOKUP(K663,calendar_price_2013,MATCH(SUMIF(A$2:A11358,A663,L$2:L11358),Sheet2!$C$1:$P$1,0)+1,0)),S663)*L663)</f>
        <v/>
      </c>
      <c r="N663" s="7" t="str">
        <f t="shared" ref="N663:N672" si="135">IF(A663="","",IF(T663=1,0,M663*0.2))</f>
        <v/>
      </c>
      <c r="O663" s="7" t="str">
        <f>IF(H663="","",SUMIF(A663:A11359,A663,M663:M11359)+SUMIF(A663:A11359,A663,N663:N11359))</f>
        <v/>
      </c>
      <c r="R663" s="7" t="str">
        <f t="shared" ref="R663:R672" si="136">IF(ISBLANK(Q663),"",Q663-O663)</f>
        <v/>
      </c>
      <c r="AH663" s="9" t="str">
        <f>IF(H663="","",SUMIF(A663:A11359,A663,L663:L11359))</f>
        <v/>
      </c>
      <c r="AI663" s="9" t="str">
        <f t="shared" ref="AI663:AI672" si="137">IF(AH663="","",AH663/100)</f>
        <v/>
      </c>
      <c r="AJ663" s="9">
        <v>1</v>
      </c>
    </row>
    <row r="664" spans="1:37" ht="20.100000000000001" customHeight="1">
      <c r="A664" s="8" t="str">
        <f t="shared" si="134"/>
        <v/>
      </c>
      <c r="M664" s="7" t="str">
        <f>IF(A664="","",IF(S664="",IF(A664="","",VLOOKUP(K664,calendar_price_2013,MATCH(SUMIF(A$2:A11400,A664,L$2:L11400),Sheet2!$C$1:$P$1,0)+1,0)),S664)*L664)</f>
        <v/>
      </c>
      <c r="N664" s="7" t="str">
        <f t="shared" si="135"/>
        <v/>
      </c>
      <c r="O664" s="7" t="str">
        <f>IF(H664="","",SUMIF(A664:A11401,A664,M664:M11401)+SUMIF(A664:A11401,A664,N664:N11401))</f>
        <v/>
      </c>
      <c r="R664" s="7" t="str">
        <f t="shared" si="136"/>
        <v/>
      </c>
      <c r="AH664" s="9" t="str">
        <f>IF(H664="","",SUMIF(A664:A11401,A664,L664:L11401))</f>
        <v/>
      </c>
      <c r="AI664" s="9" t="str">
        <f t="shared" si="137"/>
        <v/>
      </c>
    </row>
    <row r="665" spans="1:37" ht="20.100000000000001" customHeight="1">
      <c r="A665" s="8" t="str">
        <f t="shared" si="134"/>
        <v/>
      </c>
      <c r="M665" s="7" t="str">
        <f>IF(A665="","",IF(S665="",IF(A665="","",VLOOKUP(K665,calendar_price_2013,MATCH(SUMIF(A$2:A11401,A665,L$2:L11401),Sheet2!$C$1:$P$1,0)+1,0)),S665)*L665)</f>
        <v/>
      </c>
      <c r="N665" s="7" t="str">
        <f t="shared" si="135"/>
        <v/>
      </c>
      <c r="O665" s="7" t="str">
        <f>IF(H665="","",SUMIF(A665:A11402,A665,M665:M11402)+SUMIF(A665:A11402,A665,N665:N11402))</f>
        <v/>
      </c>
      <c r="R665" s="7" t="str">
        <f t="shared" si="136"/>
        <v/>
      </c>
      <c r="AH665" s="9" t="str">
        <f>IF(H665="","",SUMIF(A665:A11402,A665,L665:L11402))</f>
        <v/>
      </c>
      <c r="AI665" s="9" t="str">
        <f t="shared" si="137"/>
        <v/>
      </c>
      <c r="AJ665" s="9">
        <v>1</v>
      </c>
    </row>
    <row r="666" spans="1:37" ht="20.100000000000001" customHeight="1">
      <c r="A666" s="8" t="str">
        <f t="shared" si="134"/>
        <v/>
      </c>
      <c r="M666" s="7" t="str">
        <f>IF(A666="","",IF(S666="",IF(A666="","",VLOOKUP(K666,calendar_price_2013,MATCH(SUMIF(A$2:A11402,A666,L$2:L11402),Sheet2!$C$1:$P$1,0)+1,0)),S666)*L666)</f>
        <v/>
      </c>
      <c r="N666" s="7" t="str">
        <f t="shared" si="135"/>
        <v/>
      </c>
      <c r="O666" s="7" t="str">
        <f>IF(H666="","",SUMIF(A666:A11403,A666,M666:M11403)+SUMIF(A666:A11403,A666,N666:N11403))</f>
        <v/>
      </c>
      <c r="R666" s="7" t="str">
        <f t="shared" si="136"/>
        <v/>
      </c>
      <c r="AH666" s="9" t="str">
        <f>IF(H666="","",SUMIF(A666:A11403,A666,L666:L11403))</f>
        <v/>
      </c>
      <c r="AI666" s="9" t="str">
        <f t="shared" si="137"/>
        <v/>
      </c>
    </row>
    <row r="667" spans="1:37" ht="20.100000000000001" customHeight="1">
      <c r="A667" s="8" t="str">
        <f t="shared" si="134"/>
        <v/>
      </c>
      <c r="M667" s="7" t="str">
        <f>IF(A667="","",IF(S667="",IF(A667="","",VLOOKUP(K667,calendar_price_2013,MATCH(SUMIF(A$2:A11403,A667,L$2:L11403),Sheet2!$C$1:$P$1,0)+1,0)),S667)*L667)</f>
        <v/>
      </c>
      <c r="N667" s="7" t="str">
        <f t="shared" si="135"/>
        <v/>
      </c>
      <c r="O667" s="7" t="str">
        <f>IF(H667="","",SUMIF(A667:A11404,A667,M667:M11404)+SUMIF(A667:A11404,A667,N667:N11404))</f>
        <v/>
      </c>
      <c r="R667" s="7" t="str">
        <f t="shared" si="136"/>
        <v/>
      </c>
      <c r="T667" s="9">
        <v>1</v>
      </c>
      <c r="AH667" s="9" t="str">
        <f>IF(H667="","",SUMIF(A667:A11404,A667,L667:L11404))</f>
        <v/>
      </c>
      <c r="AI667" s="9" t="str">
        <f t="shared" si="137"/>
        <v/>
      </c>
    </row>
    <row r="668" spans="1:37" ht="20.100000000000001" customHeight="1">
      <c r="A668" s="8" t="str">
        <f t="shared" si="134"/>
        <v/>
      </c>
      <c r="M668" s="7" t="str">
        <f>IF(A668="","",IF(S668="",IF(A668="","",VLOOKUP(K668,calendar_price_2013,MATCH(SUMIF(A$2:A11363,A668,L$2:L11363),Sheet2!$C$1:$P$1,0)+1,0)),S668)*L668)</f>
        <v/>
      </c>
      <c r="N668" s="7" t="str">
        <f t="shared" si="135"/>
        <v/>
      </c>
      <c r="O668" s="7" t="str">
        <f>IF(H668="","",SUMIF(A668:A11364,A668,M668:M11364)+SUMIF(A668:A11364,A668,N668:N11364))</f>
        <v/>
      </c>
      <c r="R668" s="7" t="str">
        <f t="shared" si="136"/>
        <v/>
      </c>
      <c r="AH668" s="9" t="str">
        <f>IF(H668="","",SUMIF(A668:A11364,A668,L668:L11364))</f>
        <v/>
      </c>
      <c r="AI668" s="9" t="str">
        <f t="shared" si="137"/>
        <v/>
      </c>
      <c r="AJ668" s="9">
        <v>0</v>
      </c>
      <c r="AK668" s="9">
        <v>1</v>
      </c>
    </row>
    <row r="669" spans="1:37" ht="20.100000000000001" customHeight="1">
      <c r="A669" s="8" t="str">
        <f t="shared" ref="A669:A688" si="138">IF(K669="","",IF(B669="",A668,A668+1))</f>
        <v/>
      </c>
      <c r="M669" s="7" t="str">
        <f>IF(A669="","",IF(S669="",IF(A669="","",VLOOKUP(K669,calendar_price_2013,MATCH(SUMIF(A$2:A11405,A669,L$2:L11405),Sheet2!$C$1:$P$1,0)+1,0)),S669)*L669)</f>
        <v/>
      </c>
      <c r="N669" s="7" t="str">
        <f t="shared" si="135"/>
        <v/>
      </c>
      <c r="O669" s="7" t="str">
        <f>IF(H669="","",SUMIF(A669:A11406,A669,M669:M11406)+SUMIF(A669:A11406,A669,N669:N11406))</f>
        <v/>
      </c>
      <c r="R669" s="7" t="str">
        <f t="shared" si="136"/>
        <v/>
      </c>
      <c r="AH669" s="9" t="str">
        <f>IF(H669="","",SUMIF(A669:A11406,A669,L669:L11406))</f>
        <v/>
      </c>
      <c r="AI669" s="9" t="str">
        <f t="shared" si="137"/>
        <v/>
      </c>
    </row>
    <row r="670" spans="1:37" ht="20.100000000000001" customHeight="1">
      <c r="A670" s="8" t="str">
        <f t="shared" si="138"/>
        <v/>
      </c>
      <c r="M670" s="7" t="str">
        <f>IF(A670="","",IF(S670="",IF(A670="","",VLOOKUP(K670,calendar_price_2013,MATCH(SUMIF(A$2:A11406,A670,L$2:L11406),Sheet2!$C$1:$P$1,0)+1,0)),S670)*L670)</f>
        <v/>
      </c>
      <c r="N670" s="7" t="str">
        <f t="shared" si="135"/>
        <v/>
      </c>
      <c r="O670" s="7" t="str">
        <f>IF(H670="","",SUMIF(A670:A11407,A670,M670:M11407)+SUMIF(A670:A11407,A670,N670:N11407))</f>
        <v/>
      </c>
      <c r="R670" s="7" t="str">
        <f t="shared" si="136"/>
        <v/>
      </c>
      <c r="AH670" s="9" t="str">
        <f>IF(H670="","",SUMIF(A670:A11407,A670,L670:L11407))</f>
        <v/>
      </c>
      <c r="AI670" s="9" t="str">
        <f t="shared" si="137"/>
        <v/>
      </c>
      <c r="AJ670" s="9">
        <v>1</v>
      </c>
    </row>
    <row r="671" spans="1:37" ht="20.100000000000001" customHeight="1">
      <c r="A671" s="8" t="str">
        <f t="shared" si="138"/>
        <v/>
      </c>
      <c r="M671" s="7" t="str">
        <f>IF(A671="","",IF(S671="",IF(A671="","",VLOOKUP(K671,calendar_price_2013,MATCH(SUMIF(A$2:A11407,A671,L$2:L11407),Sheet2!$C$1:$P$1,0)+1,0)),S671)*L671)</f>
        <v/>
      </c>
      <c r="N671" s="7" t="str">
        <f t="shared" si="135"/>
        <v/>
      </c>
      <c r="O671" s="7" t="str">
        <f>IF(H671="","",SUMIF(A671:A11408,A671,M671:M11408)+SUMIF(A671:A11408,A671,N671:N11408))</f>
        <v/>
      </c>
      <c r="R671" s="7" t="str">
        <f t="shared" si="136"/>
        <v/>
      </c>
      <c r="AH671" s="9" t="str">
        <f>IF(H671="","",SUMIF(A671:A11408,A671,L671:L11408))</f>
        <v/>
      </c>
      <c r="AI671" s="9" t="str">
        <f t="shared" si="137"/>
        <v/>
      </c>
    </row>
    <row r="672" spans="1:37" ht="20.100000000000001" customHeight="1">
      <c r="A672" s="8" t="str">
        <f t="shared" si="138"/>
        <v/>
      </c>
      <c r="M672" s="7" t="str">
        <f>IF(A672="","",IF(S672="",IF(A672="","",VLOOKUP(K672,calendar_price_2013,MATCH(SUMIF(A$2:A11408,A672,L$2:L11408),Sheet2!$C$1:$P$1,0)+1,0)),S672)*L672)</f>
        <v/>
      </c>
      <c r="N672" s="7" t="str">
        <f t="shared" si="135"/>
        <v/>
      </c>
      <c r="O672" s="7" t="str">
        <f>IF(H672="","",SUMIF(A672:A11409,A672,M672:M11409)+SUMIF(A672:A11409,A672,N672:N11409))</f>
        <v/>
      </c>
      <c r="R672" s="7" t="str">
        <f t="shared" si="136"/>
        <v/>
      </c>
      <c r="AH672" s="9" t="str">
        <f>IF(H672="","",SUMIF(A672:A11409,A672,L672:L11409))</f>
        <v/>
      </c>
      <c r="AI672" s="9" t="str">
        <f t="shared" si="137"/>
        <v/>
      </c>
    </row>
    <row r="673" spans="1:37" ht="20.100000000000001" customHeight="1">
      <c r="A673" s="8" t="str">
        <f t="shared" si="138"/>
        <v/>
      </c>
      <c r="M673" s="7" t="str">
        <f>IF(A673="","",IF(S673="",IF(A673="","",VLOOKUP(K673,calendar_price_2013,MATCH(SUMIF(A$2:A11368,A673,L$2:L11368),Sheet2!$C$1:$P$1,0)+1,0)),S673)*L673)</f>
        <v/>
      </c>
      <c r="N673" s="7" t="str">
        <f t="shared" ref="N673:N692" si="139">IF(A673="","",IF(T673=1,0,M673*0.2))</f>
        <v/>
      </c>
      <c r="O673" s="7" t="str">
        <f>IF(H673="","",SUMIF(A673:A11369,A673,M673:M11369)+SUMIF(A673:A11369,A673,N673:N11369))</f>
        <v/>
      </c>
      <c r="R673" s="7" t="str">
        <f t="shared" ref="R673:R692" si="140">IF(ISBLANK(Q673),"",Q673-O673)</f>
        <v/>
      </c>
      <c r="AH673" s="9" t="str">
        <f>IF(H673="","",SUMIF(A673:A11369,A673,L673:L11369))</f>
        <v/>
      </c>
      <c r="AI673" s="9" t="str">
        <f t="shared" ref="AI673:AI692" si="141">IF(AH673="","",AH673/100)</f>
        <v/>
      </c>
      <c r="AJ673" s="9">
        <v>1</v>
      </c>
    </row>
    <row r="674" spans="1:37" ht="20.100000000000001" customHeight="1">
      <c r="A674" s="8" t="str">
        <f t="shared" si="138"/>
        <v/>
      </c>
      <c r="M674" s="7" t="str">
        <f>IF(A674="","",IF(S674="",IF(A674="","",VLOOKUP(K674,calendar_price_2013,MATCH(SUMIF(A$2:A11410,A674,L$2:L11410),Sheet2!$C$1:$P$1,0)+1,0)),S674)*L674)</f>
        <v/>
      </c>
      <c r="N674" s="7" t="str">
        <f t="shared" si="139"/>
        <v/>
      </c>
      <c r="O674" s="7" t="str">
        <f>IF(H674="","",SUMIF(A674:A11411,A674,M674:M11411)+SUMIF(A674:A11411,A674,N674:N11411))</f>
        <v/>
      </c>
      <c r="R674" s="7" t="str">
        <f t="shared" si="140"/>
        <v/>
      </c>
      <c r="AH674" s="9" t="str">
        <f>IF(H674="","",SUMIF(A674:A11411,A674,L674:L11411))</f>
        <v/>
      </c>
      <c r="AI674" s="9" t="str">
        <f t="shared" si="141"/>
        <v/>
      </c>
    </row>
    <row r="675" spans="1:37" ht="20.100000000000001" customHeight="1">
      <c r="A675" s="8" t="str">
        <f t="shared" si="138"/>
        <v/>
      </c>
      <c r="M675" s="7" t="str">
        <f>IF(A675="","",IF(S675="",IF(A675="","",VLOOKUP(K675,calendar_price_2013,MATCH(SUMIF(A$2:A11411,A675,L$2:L11411),Sheet2!$C$1:$P$1,0)+1,0)),S675)*L675)</f>
        <v/>
      </c>
      <c r="N675" s="7" t="str">
        <f t="shared" si="139"/>
        <v/>
      </c>
      <c r="O675" s="7" t="str">
        <f>IF(H675="","",SUMIF(A675:A11412,A675,M675:M11412)+SUMIF(A675:A11412,A675,N675:N11412))</f>
        <v/>
      </c>
      <c r="R675" s="7" t="str">
        <f t="shared" si="140"/>
        <v/>
      </c>
      <c r="AH675" s="9" t="str">
        <f>IF(H675="","",SUMIF(A675:A11412,A675,L675:L11412))</f>
        <v/>
      </c>
      <c r="AI675" s="9" t="str">
        <f t="shared" si="141"/>
        <v/>
      </c>
    </row>
    <row r="676" spans="1:37" ht="20.100000000000001" customHeight="1">
      <c r="A676" s="8" t="str">
        <f t="shared" si="138"/>
        <v/>
      </c>
      <c r="M676" s="7" t="str">
        <f>IF(A676="","",IF(S676="",IF(A676="","",VLOOKUP(K676,calendar_price_2013,MATCH(SUMIF(A$2:A11412,A676,L$2:L11412),Sheet2!$C$1:$P$1,0)+1,0)),S676)*L676)</f>
        <v/>
      </c>
      <c r="N676" s="7" t="str">
        <f t="shared" si="139"/>
        <v/>
      </c>
      <c r="O676" s="7" t="str">
        <f>IF(H676="","",SUMIF(A676:A11413,A676,M676:M11413)+SUMIF(A676:A11413,A676,N676:N11413))</f>
        <v/>
      </c>
      <c r="R676" s="7" t="str">
        <f t="shared" si="140"/>
        <v/>
      </c>
      <c r="AH676" s="9" t="str">
        <f>IF(H676="","",SUMIF(A676:A11413,A676,L676:L11413))</f>
        <v/>
      </c>
      <c r="AI676" s="9" t="str">
        <f t="shared" si="141"/>
        <v/>
      </c>
      <c r="AJ676" s="9">
        <v>0</v>
      </c>
      <c r="AK676" s="9">
        <v>1</v>
      </c>
    </row>
    <row r="677" spans="1:37" ht="20.100000000000001" customHeight="1">
      <c r="A677" s="8" t="str">
        <f t="shared" si="138"/>
        <v/>
      </c>
      <c r="M677" s="7" t="str">
        <f>IF(A677="","",IF(S677="",IF(A677="","",VLOOKUP(K677,calendar_price_2013,MATCH(SUMIF(A$2:A11413,A677,L$2:L11413),Sheet2!$C$1:$P$1,0)+1,0)),S677)*L677)</f>
        <v/>
      </c>
      <c r="N677" s="7" t="str">
        <f t="shared" si="139"/>
        <v/>
      </c>
      <c r="O677" s="7" t="str">
        <f>IF(H677="","",SUMIF(A677:A11414,A677,M677:M11414)+SUMIF(A677:A11414,A677,N677:N11414))</f>
        <v/>
      </c>
      <c r="R677" s="7" t="str">
        <f t="shared" si="140"/>
        <v/>
      </c>
      <c r="AH677" s="9" t="str">
        <f>IF(H677="","",SUMIF(A677:A11414,A677,L677:L11414))</f>
        <v/>
      </c>
      <c r="AI677" s="9" t="str">
        <f t="shared" si="141"/>
        <v/>
      </c>
    </row>
    <row r="678" spans="1:37" ht="20.100000000000001" customHeight="1">
      <c r="A678" s="8" t="str">
        <f t="shared" si="138"/>
        <v/>
      </c>
      <c r="M678" s="7" t="str">
        <f>IF(A678="","",IF(S678="",IF(A678="","",VLOOKUP(K678,calendar_price_2013,MATCH(SUMIF(A$2:A11373,A678,L$2:L11373),Sheet2!$C$1:$P$1,0)+1,0)),S678)*L678)</f>
        <v/>
      </c>
      <c r="N678" s="7" t="str">
        <f t="shared" si="139"/>
        <v/>
      </c>
      <c r="O678" s="7" t="str">
        <f>IF(H678="","",SUMIF(A678:A11374,A678,M678:M11374)+SUMIF(A678:A11374,A678,N678:N11374))</f>
        <v/>
      </c>
      <c r="R678" s="7" t="str">
        <f t="shared" si="140"/>
        <v/>
      </c>
      <c r="AH678" s="9" t="str">
        <f>IF(H678="","",SUMIF(A678:A11374,A678,L678:L11374))</f>
        <v/>
      </c>
      <c r="AI678" s="9" t="str">
        <f t="shared" si="141"/>
        <v/>
      </c>
      <c r="AJ678" s="9">
        <v>0</v>
      </c>
      <c r="AK678" s="9">
        <v>1</v>
      </c>
    </row>
    <row r="679" spans="1:37" ht="20.100000000000001" customHeight="1">
      <c r="A679" s="8" t="str">
        <f t="shared" si="138"/>
        <v/>
      </c>
      <c r="M679" s="7" t="str">
        <f>IF(A679="","",IF(S679="",IF(A679="","",VLOOKUP(K679,calendar_price_2013,MATCH(SUMIF(A$2:A11415,A679,L$2:L11415),Sheet2!$C$1:$P$1,0)+1,0)),S679)*L679)</f>
        <v/>
      </c>
      <c r="N679" s="7" t="str">
        <f t="shared" si="139"/>
        <v/>
      </c>
      <c r="O679" s="7" t="str">
        <f>IF(H679="","",SUMIF(A679:A11416,A679,M679:M11416)+SUMIF(A679:A11416,A679,N679:N11416))</f>
        <v/>
      </c>
      <c r="R679" s="7" t="str">
        <f t="shared" si="140"/>
        <v/>
      </c>
      <c r="AH679" s="9" t="str">
        <f>IF(H679="","",SUMIF(A679:A11416,A679,L679:L11416))</f>
        <v/>
      </c>
      <c r="AI679" s="9" t="str">
        <f t="shared" si="141"/>
        <v/>
      </c>
    </row>
    <row r="680" spans="1:37" ht="20.100000000000001" customHeight="1">
      <c r="A680" s="8" t="str">
        <f t="shared" si="138"/>
        <v/>
      </c>
      <c r="M680" s="7" t="str">
        <f>IF(A680="","",IF(S680="",IF(A680="","",VLOOKUP(K680,calendar_price_2013,MATCH(SUMIF(A$2:A11416,A680,L$2:L11416),Sheet2!$C$1:$P$1,0)+1,0)),S680)*L680)</f>
        <v/>
      </c>
      <c r="N680" s="7" t="str">
        <f t="shared" si="139"/>
        <v/>
      </c>
      <c r="O680" s="7" t="str">
        <f>IF(H680="","",SUMIF(A680:A11417,A680,M680:M11417)+SUMIF(A680:A11417,A680,N680:N11417))</f>
        <v/>
      </c>
      <c r="R680" s="7" t="str">
        <f t="shared" si="140"/>
        <v/>
      </c>
      <c r="AH680" s="9" t="str">
        <f>IF(H680="","",SUMIF(A680:A11417,A680,L680:L11417))</f>
        <v/>
      </c>
      <c r="AI680" s="9" t="str">
        <f t="shared" si="141"/>
        <v/>
      </c>
    </row>
    <row r="681" spans="1:37" ht="20.100000000000001" customHeight="1">
      <c r="A681" s="8" t="str">
        <f t="shared" si="138"/>
        <v/>
      </c>
      <c r="M681" s="7" t="str">
        <f>IF(A681="","",IF(S681="",IF(A681="","",VLOOKUP(K681,calendar_price_2013,MATCH(SUMIF(A$2:A11417,A681,L$2:L11417),Sheet2!$C$1:$P$1,0)+1,0)),S681)*L681)</f>
        <v/>
      </c>
      <c r="N681" s="7" t="str">
        <f t="shared" si="139"/>
        <v/>
      </c>
      <c r="O681" s="7" t="str">
        <f>IF(H681="","",SUMIF(A681:A11418,A681,M681:M11418)+SUMIF(A681:A11418,A681,N681:N11418))</f>
        <v/>
      </c>
      <c r="R681" s="7" t="str">
        <f t="shared" si="140"/>
        <v/>
      </c>
      <c r="AB681" s="9" t="s">
        <v>186</v>
      </c>
      <c r="AH681" s="9" t="str">
        <f>IF(H681="","",SUMIF(A681:A11418,A681,L681:L11418))</f>
        <v/>
      </c>
      <c r="AI681" s="9" t="str">
        <f t="shared" si="141"/>
        <v/>
      </c>
      <c r="AJ681" s="9">
        <v>1</v>
      </c>
    </row>
    <row r="682" spans="1:37" ht="20.100000000000001" customHeight="1">
      <c r="A682" s="8" t="str">
        <f t="shared" si="138"/>
        <v/>
      </c>
      <c r="M682" s="7" t="str">
        <f>IF(A682="","",IF(S682="",IF(A682="","",VLOOKUP(K682,calendar_price_2013,MATCH(SUMIF(A$2:A11418,A682,L$2:L11418),Sheet2!$C$1:$P$1,0)+1,0)),S682)*L682)</f>
        <v/>
      </c>
      <c r="N682" s="7" t="str">
        <f t="shared" si="139"/>
        <v/>
      </c>
      <c r="O682" s="7" t="str">
        <f>IF(H682="","",SUMIF(A682:A11419,A682,M682:M11419)+SUMIF(A682:A11419,A682,N682:N11419))</f>
        <v/>
      </c>
      <c r="R682" s="7" t="str">
        <f t="shared" si="140"/>
        <v/>
      </c>
      <c r="AH682" s="9" t="str">
        <f>IF(H682="","",SUMIF(A682:A11419,A682,L682:L11419))</f>
        <v/>
      </c>
      <c r="AI682" s="9" t="str">
        <f t="shared" si="141"/>
        <v/>
      </c>
    </row>
    <row r="683" spans="1:37" ht="20.100000000000001" customHeight="1">
      <c r="A683" s="8" t="str">
        <f t="shared" si="138"/>
        <v/>
      </c>
      <c r="M683" s="7" t="str">
        <f>IF(A683="","",IF(S683="",IF(A683="","",VLOOKUP(K683,calendar_price_2013,MATCH(SUMIF(A$2:A11378,A683,L$2:L11378),Sheet2!$C$1:$P$1,0)+1,0)),S683)*L683)</f>
        <v/>
      </c>
      <c r="N683" s="7" t="str">
        <f t="shared" si="139"/>
        <v/>
      </c>
      <c r="O683" s="7" t="str">
        <f>IF(H683="","",SUMIF(A683:A11379,A683,M683:M11379)+SUMIF(A683:A11379,A683,N683:N11379))</f>
        <v/>
      </c>
      <c r="R683" s="7" t="str">
        <f t="shared" si="140"/>
        <v/>
      </c>
      <c r="AH683" s="9" t="str">
        <f>IF(H683="","",SUMIF(A683:A11379,A683,L683:L11379))</f>
        <v/>
      </c>
      <c r="AI683" s="9" t="str">
        <f t="shared" si="141"/>
        <v/>
      </c>
    </row>
    <row r="684" spans="1:37" ht="20.100000000000001" customHeight="1">
      <c r="A684" s="8" t="str">
        <f t="shared" si="138"/>
        <v/>
      </c>
      <c r="M684" s="7" t="str">
        <f>IF(A684="","",IF(S684="",IF(A684="","",VLOOKUP(K684,calendar_price_2013,MATCH(SUMIF(A$2:A11420,A684,L$2:L11420),Sheet2!$C$1:$P$1,0)+1,0)),S684)*L684)</f>
        <v/>
      </c>
      <c r="N684" s="7" t="str">
        <f t="shared" si="139"/>
        <v/>
      </c>
      <c r="O684" s="7" t="str">
        <f>IF(H684="","",SUMIF(A684:A11421,A684,M684:M11421)+SUMIF(A684:A11421,A684,N684:N11421))</f>
        <v/>
      </c>
      <c r="R684" s="7" t="str">
        <f t="shared" si="140"/>
        <v/>
      </c>
      <c r="AH684" s="9" t="str">
        <f>IF(H684="","",SUMIF(A684:A11421,A684,L684:L11421))</f>
        <v/>
      </c>
      <c r="AI684" s="9" t="str">
        <f t="shared" si="141"/>
        <v/>
      </c>
    </row>
    <row r="685" spans="1:37" ht="20.100000000000001" customHeight="1">
      <c r="A685" s="8" t="str">
        <f t="shared" si="138"/>
        <v/>
      </c>
      <c r="M685" s="7" t="str">
        <f>IF(A685="","",IF(S685="",IF(A685="","",VLOOKUP(K685,calendar_price_2013,MATCH(SUMIF(A$2:A11421,A685,L$2:L11421),Sheet2!$C$1:$P$1,0)+1,0)),S685)*L685)</f>
        <v/>
      </c>
      <c r="N685" s="7" t="str">
        <f t="shared" si="139"/>
        <v/>
      </c>
      <c r="O685" s="7" t="str">
        <f>IF(H685="","",SUMIF(A685:A11422,A685,M685:M11422)+SUMIF(A685:A11422,A685,N685:N11422))</f>
        <v/>
      </c>
      <c r="R685" s="7" t="str">
        <f t="shared" si="140"/>
        <v/>
      </c>
      <c r="AH685" s="9" t="str">
        <f>IF(H685="","",SUMIF(A685:A11422,A685,L685:L11422))</f>
        <v/>
      </c>
      <c r="AI685" s="9" t="str">
        <f t="shared" si="141"/>
        <v/>
      </c>
      <c r="AJ685" s="9">
        <v>1</v>
      </c>
    </row>
    <row r="686" spans="1:37" ht="20.100000000000001" customHeight="1">
      <c r="A686" s="8" t="str">
        <f t="shared" si="138"/>
        <v/>
      </c>
      <c r="M686" s="7" t="str">
        <f>IF(A686="","",IF(S686="",IF(A686="","",VLOOKUP(K686,calendar_price_2013,MATCH(SUMIF(A$2:A11422,A686,L$2:L11422),Sheet2!$C$1:$P$1,0)+1,0)),S686)*L686)</f>
        <v/>
      </c>
      <c r="N686" s="7" t="str">
        <f t="shared" si="139"/>
        <v/>
      </c>
      <c r="O686" s="7" t="str">
        <f>IF(H686="","",SUMIF(A686:A11423,A686,M686:M11423)+SUMIF(A686:A11423,A686,N686:N11423))</f>
        <v/>
      </c>
      <c r="R686" s="7" t="str">
        <f t="shared" si="140"/>
        <v/>
      </c>
      <c r="AH686" s="9" t="str">
        <f>IF(H686="","",SUMIF(A686:A11423,A686,L686:L11423))</f>
        <v/>
      </c>
      <c r="AI686" s="9" t="str">
        <f t="shared" si="141"/>
        <v/>
      </c>
    </row>
    <row r="687" spans="1:37" ht="20.100000000000001" customHeight="1">
      <c r="A687" s="8" t="str">
        <f t="shared" si="138"/>
        <v/>
      </c>
      <c r="M687" s="7" t="str">
        <f>IF(A687="","",IF(S687="",IF(A687="","",VLOOKUP(K687,calendar_price_2013,MATCH(SUMIF(A$2:A11423,A687,L$2:L11423),Sheet2!$C$1:$P$1,0)+1,0)),S687)*L687)</f>
        <v/>
      </c>
      <c r="N687" s="7" t="str">
        <f t="shared" si="139"/>
        <v/>
      </c>
      <c r="O687" s="7" t="str">
        <f>IF(H687="","",SUMIF(A687:A11424,A687,M687:M11424)+SUMIF(A687:A11424,A687,N687:N11424))</f>
        <v/>
      </c>
      <c r="R687" s="7" t="str">
        <f t="shared" si="140"/>
        <v/>
      </c>
      <c r="AH687" s="9" t="str">
        <f>IF(H687="","",SUMIF(A687:A11424,A687,L687:L11424))</f>
        <v/>
      </c>
      <c r="AI687" s="9" t="str">
        <f t="shared" si="141"/>
        <v/>
      </c>
    </row>
    <row r="688" spans="1:37" ht="20.100000000000001" customHeight="1">
      <c r="A688" s="8" t="str">
        <f t="shared" si="138"/>
        <v/>
      </c>
      <c r="M688" s="7" t="str">
        <f>IF(A688="","",IF(S688="",IF(A688="","",VLOOKUP(K688,calendar_price_2013,MATCH(SUMIF(A$2:A11383,A688,L$2:L11383),Sheet2!$C$1:$P$1,0)+1,0)),S688)*L688)</f>
        <v/>
      </c>
      <c r="N688" s="7" t="str">
        <f t="shared" si="139"/>
        <v/>
      </c>
      <c r="O688" s="7" t="str">
        <f>IF(H688="","",SUMIF(A688:A11384,A688,M688:M11384)+SUMIF(A688:A11384,A688,N688:N11384))</f>
        <v/>
      </c>
      <c r="R688" s="7" t="str">
        <f t="shared" si="140"/>
        <v/>
      </c>
      <c r="AH688" s="9" t="str">
        <f>IF(H688="","",SUMIF(A688:A11384,A688,L688:L11384))</f>
        <v/>
      </c>
      <c r="AI688" s="9" t="str">
        <f t="shared" si="141"/>
        <v/>
      </c>
    </row>
    <row r="689" spans="1:37" ht="20.100000000000001" customHeight="1">
      <c r="A689" s="8" t="str">
        <f t="shared" ref="A689:A732" si="142">IF(K689="","",IF(B689="",A688,A688+1))</f>
        <v/>
      </c>
      <c r="M689" s="7" t="str">
        <f>IF(A689="","",IF(S689="",IF(A689="","",VLOOKUP(K689,calendar_price_2013,MATCH(SUMIF(A$2:A11425,A689,L$2:L11425),Sheet2!$C$1:$P$1,0)+1,0)),S689)*L689)</f>
        <v/>
      </c>
      <c r="N689" s="7" t="str">
        <f t="shared" si="139"/>
        <v/>
      </c>
      <c r="O689" s="7" t="str">
        <f>IF(H689="","",SUMIF(A689:A11426,A689,M689:M11426)+SUMIF(A689:A11426,A689,N689:N11426))</f>
        <v/>
      </c>
      <c r="R689" s="7" t="str">
        <f t="shared" si="140"/>
        <v/>
      </c>
      <c r="AB689" s="9" t="s">
        <v>185</v>
      </c>
      <c r="AH689" s="9" t="str">
        <f>IF(H689="","",SUMIF(A689:A11426,A689,L689:L11426))</f>
        <v/>
      </c>
      <c r="AI689" s="9" t="str">
        <f t="shared" si="141"/>
        <v/>
      </c>
      <c r="AJ689" s="9">
        <v>1</v>
      </c>
    </row>
    <row r="690" spans="1:37" ht="20.100000000000001" customHeight="1">
      <c r="A690" s="8" t="str">
        <f t="shared" si="142"/>
        <v/>
      </c>
      <c r="M690" s="7" t="str">
        <f>IF(A690="","",IF(S690="",IF(A690="","",VLOOKUP(K690,calendar_price_2013,MATCH(SUMIF(A$2:A11426,A690,L$2:L11426),Sheet2!$C$1:$P$1,0)+1,0)),S690)*L690)</f>
        <v/>
      </c>
      <c r="N690" s="7" t="str">
        <f t="shared" si="139"/>
        <v/>
      </c>
      <c r="O690" s="7" t="str">
        <f>IF(H690="","",SUMIF(A690:A11427,A690,M690:M11427)+SUMIF(A690:A11427,A690,N690:N11427))</f>
        <v/>
      </c>
      <c r="R690" s="7" t="str">
        <f t="shared" si="140"/>
        <v/>
      </c>
      <c r="AH690" s="9" t="str">
        <f>IF(H690="","",SUMIF(A690:A11427,A690,L690:L11427))</f>
        <v/>
      </c>
      <c r="AI690" s="9" t="str">
        <f t="shared" si="141"/>
        <v/>
      </c>
    </row>
    <row r="691" spans="1:37" ht="20.100000000000001" customHeight="1">
      <c r="A691" s="8" t="str">
        <f t="shared" si="142"/>
        <v/>
      </c>
      <c r="M691" s="7" t="str">
        <f>IF(A691="","",IF(S691="",IF(A691="","",VLOOKUP(K691,calendar_price_2013,MATCH(SUMIF(A$2:A11427,A691,L$2:L11427),Sheet2!$C$1:$P$1,0)+1,0)),S691)*L691)</f>
        <v/>
      </c>
      <c r="N691" s="7" t="str">
        <f t="shared" si="139"/>
        <v/>
      </c>
      <c r="O691" s="7" t="str">
        <f>IF(H691="","",SUMIF(A691:A11428,A691,M691:M11428)+SUMIF(A691:A11428,A691,N691:N11428))</f>
        <v/>
      </c>
      <c r="R691" s="7" t="str">
        <f t="shared" si="140"/>
        <v/>
      </c>
      <c r="AH691" s="9" t="str">
        <f>IF(H691="","",SUMIF(A691:A11428,A691,L691:L11428))</f>
        <v/>
      </c>
      <c r="AI691" s="9" t="str">
        <f t="shared" si="141"/>
        <v/>
      </c>
    </row>
    <row r="692" spans="1:37" ht="20.100000000000001" customHeight="1">
      <c r="A692" s="8" t="str">
        <f t="shared" si="142"/>
        <v/>
      </c>
      <c r="M692" s="7" t="str">
        <f>IF(A692="","",IF(S692="",IF(A692="","",VLOOKUP(K692,calendar_price_2013,MATCH(SUMIF(A$2:A11428,A692,L$2:L11428),Sheet2!$C$1:$P$1,0)+1,0)),S692)*L692)</f>
        <v/>
      </c>
      <c r="N692" s="7" t="str">
        <f t="shared" si="139"/>
        <v/>
      </c>
      <c r="O692" s="7" t="str">
        <f>IF(H692="","",SUMIF(A692:A11429,A692,M692:M11429)+SUMIF(A692:A11429,A692,N692:N11429))</f>
        <v/>
      </c>
      <c r="R692" s="7" t="str">
        <f t="shared" si="140"/>
        <v/>
      </c>
      <c r="AH692" s="9" t="str">
        <f>IF(H692="","",SUMIF(A692:A11429,A692,L692:L11429))</f>
        <v/>
      </c>
      <c r="AI692" s="9" t="str">
        <f t="shared" si="141"/>
        <v/>
      </c>
      <c r="AJ692" s="9">
        <v>0</v>
      </c>
      <c r="AK692" s="9">
        <v>0</v>
      </c>
    </row>
    <row r="693" spans="1:37" ht="20.100000000000001" customHeight="1">
      <c r="A693" s="8" t="str">
        <f t="shared" si="142"/>
        <v/>
      </c>
      <c r="M693" s="7" t="str">
        <f>IF(A693="","",IF(S693="",IF(A693="","",VLOOKUP(K693,calendar_price_2013,MATCH(SUMIF(A$2:A11388,A693,L$2:L11388),Sheet2!$C$1:$P$1,0)+1,0)),S693)*L693)</f>
        <v/>
      </c>
      <c r="N693" s="7" t="str">
        <f t="shared" ref="N693:N736" si="143">IF(A693="","",IF(T693=1,0,M693*0.2))</f>
        <v/>
      </c>
      <c r="O693" s="7" t="str">
        <f>IF(H693="","",SUMIF(A693:A11389,A693,M693:M11389)+SUMIF(A693:A11389,A693,N693:N11389))</f>
        <v/>
      </c>
      <c r="R693" s="7" t="str">
        <f t="shared" ref="R693:R736" si="144">IF(ISBLANK(Q693),"",Q693-O693)</f>
        <v/>
      </c>
      <c r="AH693" s="9" t="str">
        <f>IF(H693="","",SUMIF(A693:A11389,A693,L693:L11389))</f>
        <v/>
      </c>
      <c r="AI693" s="9" t="str">
        <f t="shared" ref="AI693:AI736" si="145">IF(AH693="","",AH693/100)</f>
        <v/>
      </c>
    </row>
    <row r="694" spans="1:37" ht="20.100000000000001" customHeight="1">
      <c r="A694" s="8" t="str">
        <f t="shared" si="142"/>
        <v/>
      </c>
      <c r="M694" s="7" t="str">
        <f>IF(A694="","",IF(S694="",IF(A694="","",VLOOKUP(K694,calendar_price_2013,MATCH(SUMIF(A$2:A11430,A694,L$2:L11430),Sheet2!$C$1:$P$1,0)+1,0)),S694)*L694)</f>
        <v/>
      </c>
      <c r="N694" s="7" t="str">
        <f t="shared" si="143"/>
        <v/>
      </c>
      <c r="O694" s="7" t="str">
        <f>IF(H694="","",SUMIF(A694:A11431,A694,M694:M11431)+SUMIF(A694:A11431,A694,N694:N11431))</f>
        <v/>
      </c>
      <c r="R694" s="7" t="str">
        <f t="shared" si="144"/>
        <v/>
      </c>
      <c r="AH694" s="9" t="str">
        <f>IF(H694="","",SUMIF(A694:A11431,A694,L694:L11431))</f>
        <v/>
      </c>
      <c r="AI694" s="9" t="str">
        <f t="shared" si="145"/>
        <v/>
      </c>
    </row>
    <row r="695" spans="1:37" ht="20.100000000000001" customHeight="1">
      <c r="A695" s="8" t="str">
        <f t="shared" si="142"/>
        <v/>
      </c>
      <c r="M695" s="7" t="str">
        <f>IF(A695="","",IF(S695="",IF(A695="","",VLOOKUP(K695,calendar_price_2013,MATCH(SUMIF(A$2:A11431,A695,L$2:L11431),Sheet2!$C$1:$P$1,0)+1,0)),S695)*L695)</f>
        <v/>
      </c>
      <c r="N695" s="7" t="str">
        <f t="shared" si="143"/>
        <v/>
      </c>
      <c r="O695" s="7" t="str">
        <f>IF(H695="","",SUMIF(A695:A11432,A695,M695:M11432)+SUMIF(A695:A11432,A695,N695:N11432))</f>
        <v/>
      </c>
      <c r="R695" s="7" t="str">
        <f t="shared" si="144"/>
        <v/>
      </c>
      <c r="AH695" s="9" t="str">
        <f>IF(H695="","",SUMIF(A695:A11432,A695,L695:L11432))</f>
        <v/>
      </c>
      <c r="AI695" s="9" t="str">
        <f t="shared" si="145"/>
        <v/>
      </c>
    </row>
    <row r="696" spans="1:37" ht="20.100000000000001" customHeight="1">
      <c r="A696" s="8" t="str">
        <f t="shared" si="142"/>
        <v/>
      </c>
      <c r="M696" s="7" t="str">
        <f>IF(A696="","",IF(S696="",IF(A696="","",VLOOKUP(K696,calendar_price_2013,MATCH(SUMIF(A$2:A11432,A696,L$2:L11432),Sheet2!$C$1:$P$1,0)+1,0)),S696)*L696)</f>
        <v/>
      </c>
      <c r="N696" s="7" t="str">
        <f t="shared" si="143"/>
        <v/>
      </c>
      <c r="O696" s="7" t="str">
        <f>IF(H696="","",SUMIF(A696:A11433,A696,M696:M11433)+SUMIF(A696:A11433,A696,N696:N11433))</f>
        <v/>
      </c>
      <c r="R696" s="7" t="str">
        <f t="shared" si="144"/>
        <v/>
      </c>
      <c r="AH696" s="9" t="str">
        <f>IF(H696="","",SUMIF(A696:A11433,A696,L696:L11433))</f>
        <v/>
      </c>
      <c r="AI696" s="9" t="str">
        <f t="shared" si="145"/>
        <v/>
      </c>
      <c r="AJ696" s="9">
        <v>0</v>
      </c>
      <c r="AK696" s="9">
        <v>1</v>
      </c>
    </row>
    <row r="697" spans="1:37" ht="20.100000000000001" customHeight="1">
      <c r="A697" s="8" t="str">
        <f t="shared" si="142"/>
        <v/>
      </c>
      <c r="M697" s="7" t="str">
        <f>IF(A697="","",IF(S697="",IF(A697="","",VLOOKUP(K697,calendar_price_2013,MATCH(SUMIF(A$2:A11433,A697,L$2:L11433),Sheet2!$C$1:$P$1,0)+1,0)),S697)*L697)</f>
        <v/>
      </c>
      <c r="N697" s="7" t="str">
        <f t="shared" si="143"/>
        <v/>
      </c>
      <c r="O697" s="7" t="str">
        <f>IF(H697="","",SUMIF(A697:A11434,A697,M697:M11434)+SUMIF(A697:A11434,A697,N697:N11434))</f>
        <v/>
      </c>
      <c r="R697" s="7" t="str">
        <f t="shared" si="144"/>
        <v/>
      </c>
      <c r="AH697" s="9" t="str">
        <f>IF(H697="","",SUMIF(A697:A11434,A697,L697:L11434))</f>
        <v/>
      </c>
      <c r="AI697" s="9" t="str">
        <f t="shared" si="145"/>
        <v/>
      </c>
    </row>
    <row r="698" spans="1:37" ht="20.100000000000001" customHeight="1">
      <c r="A698" s="8" t="str">
        <f t="shared" si="142"/>
        <v/>
      </c>
      <c r="M698" s="7" t="str">
        <f>IF(A698="","",IF(S698="",IF(A698="","",VLOOKUP(K698,calendar_price_2013,MATCH(SUMIF(A$2:A11393,A698,L$2:L11393),Sheet2!$C$1:$P$1,0)+1,0)),S698)*L698)</f>
        <v/>
      </c>
      <c r="N698" s="7" t="str">
        <f t="shared" si="143"/>
        <v/>
      </c>
      <c r="O698" s="7" t="str">
        <f>IF(H698="","",SUMIF(A698:A11394,A698,M698:M11394)+SUMIF(A698:A11394,A698,N698:N11394))</f>
        <v/>
      </c>
      <c r="R698" s="7" t="str">
        <f t="shared" si="144"/>
        <v/>
      </c>
      <c r="AH698" s="9" t="str">
        <f>IF(H698="","",SUMIF(A698:A11394,A698,L698:L11394))</f>
        <v/>
      </c>
      <c r="AI698" s="9" t="str">
        <f t="shared" si="145"/>
        <v/>
      </c>
    </row>
    <row r="699" spans="1:37" ht="20.100000000000001" customHeight="1">
      <c r="A699" s="8" t="str">
        <f t="shared" si="142"/>
        <v/>
      </c>
      <c r="M699" s="7" t="str">
        <f>IF(A699="","",IF(S699="",IF(A699="","",VLOOKUP(K699,calendar_price_2013,MATCH(SUMIF(A$2:A11435,A699,L$2:L11435),Sheet2!$C$1:$P$1,0)+1,0)),S699)*L699)</f>
        <v/>
      </c>
      <c r="N699" s="7" t="str">
        <f t="shared" si="143"/>
        <v/>
      </c>
      <c r="O699" s="7" t="str">
        <f>IF(H699="","",SUMIF(A699:A11436,A699,M699:M11436)+SUMIF(A699:A11436,A699,N699:N11436))</f>
        <v/>
      </c>
      <c r="R699" s="7" t="str">
        <f t="shared" si="144"/>
        <v/>
      </c>
      <c r="AH699" s="9" t="str">
        <f>IF(H699="","",SUMIF(A699:A11436,A699,L699:L11436))</f>
        <v/>
      </c>
      <c r="AI699" s="9" t="str">
        <f t="shared" si="145"/>
        <v/>
      </c>
    </row>
    <row r="700" spans="1:37" ht="20.100000000000001" customHeight="1">
      <c r="A700" s="8" t="str">
        <f t="shared" si="142"/>
        <v/>
      </c>
      <c r="M700" s="7" t="str">
        <f>IF(A700="","",IF(S700="",IF(A700="","",VLOOKUP(K700,calendar_price_2013,MATCH(SUMIF(A$2:A11436,A700,L$2:L11436),Sheet2!$C$1:$P$1,0)+1,0)),S700)*L700)</f>
        <v/>
      </c>
      <c r="N700" s="7" t="str">
        <f t="shared" si="143"/>
        <v/>
      </c>
      <c r="O700" s="7" t="str">
        <f>IF(H700="","",SUMIF(A700:A11437,A700,M700:M11437)+SUMIF(A700:A11437,A700,N700:N11437))</f>
        <v/>
      </c>
      <c r="R700" s="7" t="str">
        <f t="shared" si="144"/>
        <v/>
      </c>
      <c r="AH700" s="9" t="str">
        <f>IF(H700="","",SUMIF(A700:A11437,A700,L700:L11437))</f>
        <v/>
      </c>
      <c r="AI700" s="9" t="str">
        <f t="shared" si="145"/>
        <v/>
      </c>
      <c r="AJ700" s="9">
        <v>1</v>
      </c>
    </row>
    <row r="701" spans="1:37" ht="20.100000000000001" customHeight="1">
      <c r="A701" s="8" t="str">
        <f t="shared" si="142"/>
        <v/>
      </c>
      <c r="M701" s="7" t="str">
        <f>IF(A701="","",IF(S701="",IF(A701="","",VLOOKUP(K701,calendar_price_2013,MATCH(SUMIF(A$2:A11437,A701,L$2:L11437),Sheet2!$C$1:$P$1,0)+1,0)),S701)*L701)</f>
        <v/>
      </c>
      <c r="N701" s="7" t="str">
        <f t="shared" si="143"/>
        <v/>
      </c>
      <c r="O701" s="7" t="str">
        <f>IF(H701="","",SUMIF(A701:A11438,A701,M701:M11438)+SUMIF(A701:A11438,A701,N701:N11438))</f>
        <v/>
      </c>
      <c r="R701" s="7" t="str">
        <f t="shared" si="144"/>
        <v/>
      </c>
      <c r="T701" s="9">
        <v>1</v>
      </c>
      <c r="AH701" s="9" t="str">
        <f>IF(H701="","",SUMIF(A701:A11438,A701,L701:L11438))</f>
        <v/>
      </c>
      <c r="AI701" s="9" t="str">
        <f t="shared" si="145"/>
        <v/>
      </c>
    </row>
    <row r="702" spans="1:37" ht="20.100000000000001" customHeight="1">
      <c r="A702" s="8" t="str">
        <f t="shared" si="142"/>
        <v/>
      </c>
      <c r="M702" s="7" t="str">
        <f>IF(A702="","",IF(S702="",IF(A702="","",VLOOKUP(K702,calendar_price_2013,MATCH(SUMIF(A$2:A11438,A702,L$2:L11438),Sheet2!$C$1:$P$1,0)+1,0)),S702)*L702)</f>
        <v/>
      </c>
      <c r="N702" s="7" t="str">
        <f t="shared" si="143"/>
        <v/>
      </c>
      <c r="O702" s="7" t="str">
        <f>IF(H702="","",SUMIF(A702:A11439,A702,M702:M11439)+SUMIF(A702:A11439,A702,N702:N11439))</f>
        <v/>
      </c>
      <c r="R702" s="7" t="str">
        <f t="shared" si="144"/>
        <v/>
      </c>
      <c r="AH702" s="9" t="str">
        <f>IF(H702="","",SUMIF(A702:A11439,A702,L702:L11439))</f>
        <v/>
      </c>
      <c r="AI702" s="9" t="str">
        <f t="shared" si="145"/>
        <v/>
      </c>
      <c r="AJ702" s="9">
        <v>1</v>
      </c>
    </row>
    <row r="703" spans="1:37" ht="20.100000000000001" customHeight="1">
      <c r="A703" s="8" t="str">
        <f t="shared" si="142"/>
        <v/>
      </c>
      <c r="M703" s="7" t="str">
        <f>IF(A703="","",IF(S703="",IF(A703="","",VLOOKUP(K703,calendar_price_2013,MATCH(SUMIF(A$2:A11398,A703,L$2:L11398),Sheet2!$C$1:$P$1,0)+1,0)),S703)*L703)</f>
        <v/>
      </c>
      <c r="N703" s="7" t="str">
        <f t="shared" si="143"/>
        <v/>
      </c>
      <c r="O703" s="7" t="str">
        <f>IF(H703="","",SUMIF(A703:A11399,A703,M703:M11399)+SUMIF(A703:A11399,A703,N703:N11399))</f>
        <v/>
      </c>
      <c r="R703" s="7" t="str">
        <f t="shared" si="144"/>
        <v/>
      </c>
      <c r="AH703" s="9" t="str">
        <f>IF(H703="","",SUMIF(A703:A11399,A703,L703:L11399))</f>
        <v/>
      </c>
      <c r="AI703" s="9" t="str">
        <f t="shared" si="145"/>
        <v/>
      </c>
    </row>
    <row r="704" spans="1:37" ht="20.100000000000001" customHeight="1">
      <c r="A704" s="8" t="str">
        <f t="shared" si="142"/>
        <v/>
      </c>
      <c r="M704" s="7" t="str">
        <f>IF(A704="","",IF(S704="",IF(A704="","",VLOOKUP(K704,calendar_price_2013,MATCH(SUMIF(A$2:A11440,A704,L$2:L11440),Sheet2!$C$1:$P$1,0)+1,0)),S704)*L704)</f>
        <v/>
      </c>
      <c r="N704" s="7" t="str">
        <f t="shared" si="143"/>
        <v/>
      </c>
      <c r="O704" s="7" t="str">
        <f>IF(H704="","",SUMIF(A704:A11441,A704,M704:M11441)+SUMIF(A704:A11441,A704,N704:N11441))</f>
        <v/>
      </c>
      <c r="R704" s="7" t="str">
        <f t="shared" si="144"/>
        <v/>
      </c>
      <c r="AH704" s="9" t="str">
        <f>IF(H704="","",SUMIF(A704:A11441,A704,L704:L11441))</f>
        <v/>
      </c>
      <c r="AI704" s="9" t="str">
        <f t="shared" si="145"/>
        <v/>
      </c>
      <c r="AJ704" s="9">
        <v>0</v>
      </c>
      <c r="AK704" s="9">
        <v>0</v>
      </c>
    </row>
    <row r="705" spans="1:37" ht="20.100000000000001" customHeight="1">
      <c r="A705" s="8" t="str">
        <f t="shared" si="142"/>
        <v/>
      </c>
      <c r="M705" s="7" t="str">
        <f>IF(A705="","",IF(S705="",IF(A705="","",VLOOKUP(K705,calendar_price_2013,MATCH(SUMIF(A$2:A11441,A705,L$2:L11441),Sheet2!$C$1:$P$1,0)+1,0)),S705)*L705)</f>
        <v/>
      </c>
      <c r="N705" s="7" t="str">
        <f t="shared" si="143"/>
        <v/>
      </c>
      <c r="O705" s="7" t="str">
        <f>IF(H705="","",SUMIF(A705:A11442,A705,M705:M11442)+SUMIF(A705:A11442,A705,N705:N11442))</f>
        <v/>
      </c>
      <c r="R705" s="7" t="str">
        <f t="shared" si="144"/>
        <v/>
      </c>
      <c r="T705" s="9">
        <v>1</v>
      </c>
      <c r="AH705" s="9" t="str">
        <f>IF(H705="","",SUMIF(A705:A11442,A705,L705:L11442))</f>
        <v/>
      </c>
      <c r="AI705" s="9" t="str">
        <f t="shared" si="145"/>
        <v/>
      </c>
    </row>
    <row r="706" spans="1:37" ht="20.100000000000001" customHeight="1">
      <c r="A706" s="8" t="str">
        <f t="shared" si="142"/>
        <v/>
      </c>
      <c r="M706" s="7" t="str">
        <f>IF(A706="","",IF(S706="",IF(A706="","",VLOOKUP(K706,calendar_price_2013,MATCH(SUMIF(A$2:A11442,A706,L$2:L11442),Sheet2!$C$1:$P$1,0)+1,0)),S706)*L706)</f>
        <v/>
      </c>
      <c r="N706" s="7" t="str">
        <f t="shared" si="143"/>
        <v/>
      </c>
      <c r="O706" s="7" t="str">
        <f>IF(H706="","",SUMIF(A706:A11443,A706,M706:M11443)+SUMIF(A706:A11443,A706,N706:N11443))</f>
        <v/>
      </c>
      <c r="R706" s="7" t="str">
        <f t="shared" si="144"/>
        <v/>
      </c>
      <c r="AH706" s="9" t="str">
        <f>IF(H706="","",SUMIF(A706:A11443,A706,L706:L11443))</f>
        <v/>
      </c>
      <c r="AI706" s="9" t="str">
        <f t="shared" si="145"/>
        <v/>
      </c>
      <c r="AJ706" s="9">
        <v>1</v>
      </c>
    </row>
    <row r="707" spans="1:37" ht="20.100000000000001" customHeight="1">
      <c r="A707" s="8" t="str">
        <f t="shared" si="142"/>
        <v/>
      </c>
      <c r="M707" s="7" t="str">
        <f>IF(A707="","",IF(S707="",IF(A707="","",VLOOKUP(K707,calendar_price_2013,MATCH(SUMIF(A$2:A11443,A707,L$2:L11443),Sheet2!$C$1:$P$1,0)+1,0)),S707)*L707)</f>
        <v/>
      </c>
      <c r="N707" s="7" t="str">
        <f t="shared" si="143"/>
        <v/>
      </c>
      <c r="O707" s="7" t="str">
        <f>IF(H707="","",SUMIF(A707:A11444,A707,M707:M11444)+SUMIF(A707:A11444,A707,N707:N11444))</f>
        <v/>
      </c>
      <c r="R707" s="7" t="str">
        <f t="shared" si="144"/>
        <v/>
      </c>
      <c r="AH707" s="9" t="str">
        <f>IF(H707="","",SUMIF(A707:A11444,A707,L707:L11444))</f>
        <v/>
      </c>
      <c r="AI707" s="9" t="str">
        <f t="shared" si="145"/>
        <v/>
      </c>
    </row>
    <row r="708" spans="1:37" ht="20.100000000000001" customHeight="1">
      <c r="A708" s="8" t="str">
        <f t="shared" si="142"/>
        <v/>
      </c>
      <c r="M708" s="7" t="str">
        <f>IF(A708="","",IF(S708="",IF(A708="","",VLOOKUP(K708,calendar_price_2013,MATCH(SUMIF(A$2:A11403,A708,L$2:L11403),Sheet2!$C$1:$P$1,0)+1,0)),S708)*L708)</f>
        <v/>
      </c>
      <c r="N708" s="7" t="str">
        <f t="shared" si="143"/>
        <v/>
      </c>
      <c r="O708" s="7" t="str">
        <f>IF(H708="","",SUMIF(A708:A11404,A708,M708:M11404)+SUMIF(A708:A11404,A708,N708:N11404))</f>
        <v/>
      </c>
      <c r="R708" s="7" t="str">
        <f t="shared" si="144"/>
        <v/>
      </c>
      <c r="AH708" s="9" t="str">
        <f>IF(H708="","",SUMIF(A708:A11404,A708,L708:L11404))</f>
        <v/>
      </c>
      <c r="AI708" s="9" t="str">
        <f t="shared" si="145"/>
        <v/>
      </c>
    </row>
    <row r="709" spans="1:37" ht="20.100000000000001" customHeight="1">
      <c r="A709" s="8" t="str">
        <f t="shared" si="142"/>
        <v/>
      </c>
      <c r="M709" s="7" t="str">
        <f>IF(A709="","",IF(S709="",IF(A709="","",VLOOKUP(K709,calendar_price_2013,MATCH(SUMIF(A$2:A11445,A709,L$2:L11445),Sheet2!$C$1:$P$1,0)+1,0)),S709)*L709)</f>
        <v/>
      </c>
      <c r="N709" s="7" t="str">
        <f t="shared" si="143"/>
        <v/>
      </c>
      <c r="O709" s="7" t="str">
        <f t="shared" ref="O709:O714" si="146">IF(H709="","",SUMIF(A709:A11446,A709,M709:M11446)+SUMIF(A709:A11446,A709,N709:N11446))</f>
        <v/>
      </c>
      <c r="R709" s="7" t="str">
        <f t="shared" si="144"/>
        <v/>
      </c>
      <c r="AH709" s="9" t="str">
        <f t="shared" ref="AH709:AH714" si="147">IF(H709="","",SUMIF(A709:A11446,A709,L709:L11446))</f>
        <v/>
      </c>
      <c r="AI709" s="9" t="str">
        <f t="shared" si="145"/>
        <v/>
      </c>
      <c r="AJ709" s="9">
        <v>1</v>
      </c>
    </row>
    <row r="710" spans="1:37" ht="20.100000000000001" customHeight="1">
      <c r="A710" s="8" t="str">
        <f t="shared" si="142"/>
        <v/>
      </c>
      <c r="M710" s="7" t="str">
        <f>IF(A710="","",IF(S710="",IF(A710="","",VLOOKUP(K710,calendar_price_2013,MATCH(SUMIF(A$2:A11446,A710,L$2:L11446),Sheet2!$C$1:$P$1,0)+1,0)),S710)*L710)</f>
        <v/>
      </c>
      <c r="N710" s="7" t="str">
        <f t="shared" si="143"/>
        <v/>
      </c>
      <c r="O710" s="7" t="str">
        <f t="shared" si="146"/>
        <v/>
      </c>
      <c r="R710" s="7" t="str">
        <f t="shared" si="144"/>
        <v/>
      </c>
      <c r="AH710" s="9" t="str">
        <f t="shared" si="147"/>
        <v/>
      </c>
      <c r="AI710" s="9" t="str">
        <f t="shared" si="145"/>
        <v/>
      </c>
    </row>
    <row r="711" spans="1:37" ht="20.100000000000001" customHeight="1">
      <c r="A711" s="8" t="str">
        <f t="shared" ref="A711" si="148">IF(K711="","",IF(B711="",A710,A710+1))</f>
        <v/>
      </c>
      <c r="M711" s="7" t="str">
        <f>IF(A711="","",IF(S711="",IF(A711="","",VLOOKUP(K711,calendar_price_2013,MATCH(SUMIF(A$2:A11447,A711,L$2:L11447),Sheet2!$C$1:$P$1,0)+1,0)),S711)*L711)</f>
        <v/>
      </c>
      <c r="N711" s="7" t="str">
        <f t="shared" ref="N711" si="149">IF(A711="","",IF(T711=1,0,M711*0.2))</f>
        <v/>
      </c>
      <c r="O711" s="7" t="str">
        <f t="shared" si="146"/>
        <v/>
      </c>
      <c r="R711" s="7" t="str">
        <f t="shared" ref="R711" si="150">IF(ISBLANK(Q711),"",Q711-O711)</f>
        <v/>
      </c>
      <c r="AH711" s="9" t="str">
        <f t="shared" si="147"/>
        <v/>
      </c>
      <c r="AI711" s="9" t="str">
        <f t="shared" ref="AI711" si="151">IF(AH711="","",AH711/100)</f>
        <v/>
      </c>
    </row>
    <row r="712" spans="1:37" ht="20.100000000000001" customHeight="1">
      <c r="A712" s="8" t="str">
        <f t="shared" ref="A712:A713" si="152">IF(K712="","",IF(B712="",A711,A711+1))</f>
        <v/>
      </c>
      <c r="M712" s="7" t="str">
        <f>IF(A712="","",IF(S712="",IF(A712="","",VLOOKUP(K712,calendar_price_2013,MATCH(SUMIF(A$2:A11448,A712,L$2:L11448),Sheet2!$C$1:$P$1,0)+1,0)),S712)*L712)</f>
        <v/>
      </c>
      <c r="N712" s="7" t="str">
        <f t="shared" ref="N712:N713" si="153">IF(A712="","",IF(T712=1,0,M712*0.2))</f>
        <v/>
      </c>
      <c r="O712" s="7" t="str">
        <f t="shared" si="146"/>
        <v/>
      </c>
      <c r="R712" s="7" t="str">
        <f t="shared" ref="R712:R713" si="154">IF(ISBLANK(Q712),"",Q712-O712)</f>
        <v/>
      </c>
      <c r="AH712" s="9" t="str">
        <f t="shared" si="147"/>
        <v/>
      </c>
      <c r="AI712" s="9" t="str">
        <f t="shared" ref="AI712:AI713" si="155">IF(AH712="","",AH712/100)</f>
        <v/>
      </c>
    </row>
    <row r="713" spans="1:37" ht="20.100000000000001" customHeight="1">
      <c r="A713" s="8" t="str">
        <f t="shared" si="152"/>
        <v/>
      </c>
      <c r="M713" s="7" t="str">
        <f>IF(A713="","",IF(S713="",IF(A713="","",VLOOKUP(K713,calendar_price_2013,MATCH(SUMIF(A$2:A11449,A713,L$2:L11449),Sheet2!$C$1:$P$1,0)+1,0)),S713)*L713)</f>
        <v/>
      </c>
      <c r="N713" s="7" t="str">
        <f t="shared" si="153"/>
        <v/>
      </c>
      <c r="O713" s="7" t="str">
        <f t="shared" si="146"/>
        <v/>
      </c>
      <c r="R713" s="7" t="str">
        <f t="shared" si="154"/>
        <v/>
      </c>
      <c r="AH713" s="9" t="str">
        <f t="shared" si="147"/>
        <v/>
      </c>
      <c r="AI713" s="9" t="str">
        <f t="shared" si="155"/>
        <v/>
      </c>
    </row>
    <row r="714" spans="1:37" ht="20.100000000000001" customHeight="1">
      <c r="A714" s="8" t="str">
        <f t="shared" ref="A714" si="156">IF(K714="","",IF(B714="",A713,A713+1))</f>
        <v/>
      </c>
      <c r="M714" s="7" t="str">
        <f>IF(A714="","",IF(S714="",IF(A714="","",VLOOKUP(K714,calendar_price_2013,MATCH(SUMIF(A$2:A11450,A714,L$2:L11450),Sheet2!$C$1:$P$1,0)+1,0)),S714)*L714)</f>
        <v/>
      </c>
      <c r="N714" s="7" t="str">
        <f t="shared" ref="N714" si="157">IF(A714="","",IF(T714=1,0,M714*0.2))</f>
        <v/>
      </c>
      <c r="O714" s="7" t="str">
        <f t="shared" si="146"/>
        <v/>
      </c>
      <c r="R714" s="7" t="str">
        <f t="shared" ref="R714" si="158">IF(ISBLANK(Q714),"",Q714-O714)</f>
        <v/>
      </c>
      <c r="AH714" s="9" t="str">
        <f t="shared" si="147"/>
        <v/>
      </c>
      <c r="AI714" s="9" t="str">
        <f t="shared" ref="AI714" si="159">IF(AH714="","",AH714/100)</f>
        <v/>
      </c>
    </row>
    <row r="715" spans="1:37" ht="20.100000000000001" customHeight="1">
      <c r="A715" s="8" t="str">
        <f>IF(K715="","",IF(B715="",A710,A710+1))</f>
        <v/>
      </c>
      <c r="M715" s="7" t="str">
        <f>IF(A715="","",IF(S715="",IF(A715="","",VLOOKUP(K715,calendar_price_2013,MATCH(SUMIF(A$2:A11447,A715,L$2:L11447),Sheet2!$C$1:$P$1,0)+1,0)),S715)*L715)</f>
        <v/>
      </c>
      <c r="N715" s="7" t="str">
        <f t="shared" si="143"/>
        <v/>
      </c>
      <c r="O715" s="7" t="str">
        <f>IF(H715="","",SUMIF(A715:A11448,A715,M715:M11448)+SUMIF(A715:A11448,A715,N715:N11448))</f>
        <v/>
      </c>
      <c r="R715" s="7" t="str">
        <f t="shared" si="144"/>
        <v/>
      </c>
      <c r="AH715" s="9" t="str">
        <f>IF(H715="","",SUMIF(A715:A11448,A715,L715:L11448))</f>
        <v/>
      </c>
      <c r="AI715" s="9" t="str">
        <f t="shared" si="145"/>
        <v/>
      </c>
      <c r="AJ715" s="9">
        <v>1</v>
      </c>
    </row>
    <row r="716" spans="1:37" ht="20.100000000000001" customHeight="1">
      <c r="A716" s="8" t="str">
        <f t="shared" si="142"/>
        <v/>
      </c>
      <c r="M716" s="7" t="str">
        <f>IF(A716="","",IF(S716="",IF(A716="","",VLOOKUP(K716,calendar_price_2013,MATCH(SUMIF(A$2:A11448,A716,L$2:L11448),Sheet2!$C$1:$P$1,0)+1,0)),S716)*L716)</f>
        <v/>
      </c>
      <c r="N716" s="7" t="str">
        <f t="shared" si="143"/>
        <v/>
      </c>
      <c r="O716" s="7" t="str">
        <f>IF(H716="","",SUMIF(A716:A11449,A716,M716:M11449)+SUMIF(A716:A11449,A716,N716:N11449))</f>
        <v/>
      </c>
      <c r="R716" s="7" t="str">
        <f t="shared" si="144"/>
        <v/>
      </c>
      <c r="AH716" s="9" t="str">
        <f>IF(H716="","",SUMIF(A716:A11449,A716,L716:L11449))</f>
        <v/>
      </c>
      <c r="AI716" s="9" t="str">
        <f t="shared" si="145"/>
        <v/>
      </c>
    </row>
    <row r="717" spans="1:37" ht="20.100000000000001" customHeight="1">
      <c r="A717" s="8" t="str">
        <f t="shared" si="142"/>
        <v/>
      </c>
      <c r="M717" s="7" t="str">
        <f>IF(A717="","",IF(S717="",IF(A717="","",VLOOKUP(K717,calendar_price_2013,MATCH(SUMIF(A$2:A11408,A717,L$2:L11408),Sheet2!$C$1:$P$1,0)+1,0)),S717)*L717)</f>
        <v/>
      </c>
      <c r="N717" s="7" t="str">
        <f t="shared" si="143"/>
        <v/>
      </c>
      <c r="O717" s="7" t="str">
        <f>IF(H717="","",SUMIF(A717:A11409,A717,M717:M11409)+SUMIF(A717:A11409,A717,N717:N11409))</f>
        <v/>
      </c>
      <c r="R717" s="7" t="str">
        <f t="shared" si="144"/>
        <v/>
      </c>
      <c r="AH717" s="9" t="str">
        <f>IF(H717="","",SUMIF(A717:A11409,A717,L717:L11409))</f>
        <v/>
      </c>
      <c r="AI717" s="9" t="str">
        <f t="shared" si="145"/>
        <v/>
      </c>
      <c r="AJ717" s="9">
        <v>1</v>
      </c>
    </row>
    <row r="718" spans="1:37" ht="20.100000000000001" customHeight="1">
      <c r="A718" s="8" t="str">
        <f t="shared" si="142"/>
        <v/>
      </c>
      <c r="M718" s="7" t="str">
        <f>IF(A718="","",IF(S718="",IF(A718="","",VLOOKUP(K718,calendar_price_2013,MATCH(SUMIF(A$2:A11450,A718,L$2:L11450),Sheet2!$C$1:$P$1,0)+1,0)),S718)*L718)</f>
        <v/>
      </c>
      <c r="N718" s="7" t="str">
        <f t="shared" si="143"/>
        <v/>
      </c>
      <c r="O718" s="7" t="str">
        <f>IF(H718="","",SUMIF(A718:A11451,A718,M718:M11451)+SUMIF(A718:A11451,A718,N718:N11451))</f>
        <v/>
      </c>
      <c r="R718" s="7" t="str">
        <f t="shared" si="144"/>
        <v/>
      </c>
      <c r="AH718" s="9" t="str">
        <f>IF(H718="","",SUMIF(A718:A11451,A718,L718:L11451))</f>
        <v/>
      </c>
      <c r="AI718" s="9" t="str">
        <f t="shared" si="145"/>
        <v/>
      </c>
    </row>
    <row r="719" spans="1:37" ht="20.100000000000001" customHeight="1">
      <c r="A719" s="8" t="str">
        <f t="shared" si="142"/>
        <v/>
      </c>
      <c r="M719" s="7" t="str">
        <f>IF(A719="","",IF(S719="",IF(A719="","",VLOOKUP(K719,calendar_price_2013,MATCH(SUMIF(A$2:A11451,A719,L$2:L11451),Sheet2!$C$1:$P$1,0)+1,0)),S719)*L719)</f>
        <v/>
      </c>
      <c r="N719" s="7" t="str">
        <f t="shared" si="143"/>
        <v/>
      </c>
      <c r="O719" s="7" t="str">
        <f>IF(H719="","",SUMIF(A719:A11452,A719,M719:M11452)+SUMIF(A719:A11452,A719,N719:N11452))</f>
        <v/>
      </c>
      <c r="R719" s="7" t="str">
        <f t="shared" si="144"/>
        <v/>
      </c>
      <c r="AH719" s="9" t="str">
        <f>IF(H719="","",SUMIF(A719:A11452,A719,L719:L11452))</f>
        <v/>
      </c>
      <c r="AI719" s="9" t="str">
        <f t="shared" si="145"/>
        <v/>
      </c>
      <c r="AJ719" s="9">
        <v>0</v>
      </c>
      <c r="AK719" s="9">
        <v>0</v>
      </c>
    </row>
    <row r="720" spans="1:37" ht="20.100000000000001" customHeight="1">
      <c r="A720" s="8" t="str">
        <f t="shared" si="142"/>
        <v/>
      </c>
      <c r="M720" s="7" t="str">
        <f>IF(A720="","",IF(S720="",IF(A720="","",VLOOKUP(K720,calendar_price_2013,MATCH(SUMIF(A$2:A11452,A720,L$2:L11452),Sheet2!$C$1:$P$1,0)+1,0)),S720)*L720)</f>
        <v/>
      </c>
      <c r="N720" s="7" t="str">
        <f t="shared" si="143"/>
        <v/>
      </c>
      <c r="O720" s="7" t="str">
        <f>IF(H720="","",SUMIF(A720:A11453,A720,M720:M11453)+SUMIF(A720:A11453,A720,N720:N11453))</f>
        <v/>
      </c>
      <c r="R720" s="7" t="str">
        <f t="shared" si="144"/>
        <v/>
      </c>
      <c r="AH720" s="9" t="str">
        <f>IF(H720="","",SUMIF(A720:A11453,A720,L720:L11453))</f>
        <v/>
      </c>
      <c r="AI720" s="9" t="str">
        <f t="shared" si="145"/>
        <v/>
      </c>
    </row>
    <row r="721" spans="1:37" ht="20.100000000000001" customHeight="1">
      <c r="A721" s="8" t="str">
        <f t="shared" si="142"/>
        <v/>
      </c>
      <c r="M721" s="7" t="str">
        <f>IF(A721="","",IF(S721="",IF(A721="","",VLOOKUP(K721,calendar_price_2013,MATCH(SUMIF(A$2:A11453,A721,L$2:L11453),Sheet2!$C$1:$P$1,0)+1,0)),S721)*L721)</f>
        <v/>
      </c>
      <c r="N721" s="7" t="str">
        <f t="shared" si="143"/>
        <v/>
      </c>
      <c r="O721" s="7" t="str">
        <f>IF(H721="","",SUMIF(A721:A11454,A721,M721:M11454)+SUMIF(A721:A11454,A721,N721:N11454))</f>
        <v/>
      </c>
      <c r="R721" s="7" t="str">
        <f t="shared" si="144"/>
        <v/>
      </c>
      <c r="AH721" s="9" t="str">
        <f>IF(H721="","",SUMIF(A721:A11454,A721,L721:L11454))</f>
        <v/>
      </c>
      <c r="AI721" s="9" t="str">
        <f t="shared" si="145"/>
        <v/>
      </c>
    </row>
    <row r="722" spans="1:37" ht="20.100000000000001" customHeight="1">
      <c r="A722" s="8" t="str">
        <f t="shared" si="142"/>
        <v/>
      </c>
      <c r="M722" s="7" t="str">
        <f>IF(A722="","",IF(S722="",IF(A722="","",VLOOKUP(K722,calendar_price_2013,MATCH(SUMIF(A$2:A11413,A722,L$2:L11413),Sheet2!$C$1:$P$1,0)+1,0)),S722)*L722)</f>
        <v/>
      </c>
      <c r="N722" s="7" t="str">
        <f t="shared" si="143"/>
        <v/>
      </c>
      <c r="O722" s="7" t="str">
        <f>IF(H722="","",SUMIF(A722:A11414,A722,M722:M11414)+SUMIF(A722:A11414,A722,N722:N11414))</f>
        <v/>
      </c>
      <c r="R722" s="7" t="str">
        <f t="shared" si="144"/>
        <v/>
      </c>
      <c r="AH722" s="9" t="str">
        <f>IF(H722="","",SUMIF(A722:A11414,A722,L722:L11414))</f>
        <v/>
      </c>
      <c r="AI722" s="9" t="str">
        <f t="shared" si="145"/>
        <v/>
      </c>
      <c r="AJ722" s="9">
        <v>0</v>
      </c>
      <c r="AK722" s="9">
        <v>0</v>
      </c>
    </row>
    <row r="723" spans="1:37" ht="20.100000000000001" customHeight="1">
      <c r="A723" s="8" t="str">
        <f t="shared" si="142"/>
        <v/>
      </c>
      <c r="M723" s="7" t="str">
        <f>IF(A723="","",IF(S723="",IF(A723="","",VLOOKUP(K723,calendar_price_2013,MATCH(SUMIF(A$2:A11455,A723,L$2:L11455),Sheet2!$C$1:$P$1,0)+1,0)),S723)*L723)</f>
        <v/>
      </c>
      <c r="N723" s="7" t="str">
        <f t="shared" si="143"/>
        <v/>
      </c>
      <c r="O723" s="7" t="str">
        <f>IF(H723="","",SUMIF(A723:A11456,A723,M723:M11456)+SUMIF(A723:A11456,A723,N723:N11456))</f>
        <v/>
      </c>
      <c r="R723" s="7" t="str">
        <f t="shared" si="144"/>
        <v/>
      </c>
      <c r="AH723" s="9" t="str">
        <f>IF(H723="","",SUMIF(A723:A11456,A723,L723:L11456))</f>
        <v/>
      </c>
      <c r="AI723" s="9" t="str">
        <f t="shared" si="145"/>
        <v/>
      </c>
    </row>
    <row r="724" spans="1:37" ht="20.100000000000001" customHeight="1">
      <c r="A724" s="8" t="str">
        <f t="shared" si="142"/>
        <v/>
      </c>
      <c r="M724" s="7" t="str">
        <f>IF(A724="","",IF(S724="",IF(A724="","",VLOOKUP(K724,calendar_price_2013,MATCH(SUMIF(A$2:A11456,A724,L$2:L11456),Sheet2!$C$1:$P$1,0)+1,0)),S724)*L724)</f>
        <v/>
      </c>
      <c r="N724" s="7" t="str">
        <f t="shared" si="143"/>
        <v/>
      </c>
      <c r="O724" s="7" t="str">
        <f>IF(H724="","",SUMIF(A724:A11457,A724,M724:M11457)+SUMIF(A724:A11457,A724,N724:N11457))</f>
        <v/>
      </c>
      <c r="R724" s="7" t="str">
        <f t="shared" si="144"/>
        <v/>
      </c>
      <c r="AH724" s="9" t="str">
        <f>IF(H724="","",SUMIF(A724:A11457,A724,L724:L11457))</f>
        <v/>
      </c>
      <c r="AI724" s="9" t="str">
        <f t="shared" si="145"/>
        <v/>
      </c>
    </row>
    <row r="725" spans="1:37" ht="20.100000000000001" customHeight="1">
      <c r="A725" s="8" t="str">
        <f t="shared" si="142"/>
        <v/>
      </c>
      <c r="M725" s="7" t="str">
        <f>IF(A725="","",IF(S725="",IF(A725="","",VLOOKUP(K725,calendar_price_2013,MATCH(SUMIF(A$2:A11457,A725,L$2:L11457),Sheet2!$C$1:$P$1,0)+1,0)),S725)*L725)</f>
        <v/>
      </c>
      <c r="N725" s="7" t="str">
        <f t="shared" si="143"/>
        <v/>
      </c>
      <c r="O725" s="7" t="str">
        <f>IF(H725="","",SUMIF(A725:A11458,A725,M725:M11458)+SUMIF(A725:A11458,A725,N725:N11458))</f>
        <v/>
      </c>
      <c r="R725" s="7" t="str">
        <f t="shared" si="144"/>
        <v/>
      </c>
      <c r="AH725" s="9" t="str">
        <f>IF(H725="","",SUMIF(A725:A11458,A725,L725:L11458))</f>
        <v/>
      </c>
      <c r="AI725" s="9" t="str">
        <f t="shared" si="145"/>
        <v/>
      </c>
      <c r="AJ725" s="9">
        <v>0</v>
      </c>
      <c r="AK725" s="9">
        <v>0</v>
      </c>
    </row>
    <row r="726" spans="1:37" ht="20.100000000000001" customHeight="1">
      <c r="A726" s="8" t="str">
        <f t="shared" si="142"/>
        <v/>
      </c>
      <c r="M726" s="7" t="str">
        <f>IF(A726="","",IF(S726="",IF(A726="","",VLOOKUP(K726,calendar_price_2013,MATCH(SUMIF(A$2:A11458,A726,L$2:L11458),Sheet2!$C$1:$P$1,0)+1,0)),S726)*L726)</f>
        <v/>
      </c>
      <c r="N726" s="7" t="str">
        <f t="shared" si="143"/>
        <v/>
      </c>
      <c r="O726" s="7" t="str">
        <f>IF(H726="","",SUMIF(A726:A11459,A726,M726:M11459)+SUMIF(A726:A11459,A726,N726:N11459))</f>
        <v/>
      </c>
      <c r="R726" s="7" t="str">
        <f t="shared" si="144"/>
        <v/>
      </c>
      <c r="AH726" s="9" t="str">
        <f>IF(H726="","",SUMIF(A726:A11459,A726,L726:L11459))</f>
        <v/>
      </c>
      <c r="AI726" s="9" t="str">
        <f t="shared" si="145"/>
        <v/>
      </c>
    </row>
    <row r="727" spans="1:37" ht="20.100000000000001" customHeight="1">
      <c r="A727" s="8" t="str">
        <f t="shared" si="142"/>
        <v/>
      </c>
      <c r="M727" s="7" t="str">
        <f>IF(A727="","",IF(S727="",IF(A727="","",VLOOKUP(K727,calendar_price_2013,MATCH(SUMIF(A$2:A11418,A727,L$2:L11418),Sheet2!$C$1:$P$1,0)+1,0)),S727)*L727)</f>
        <v/>
      </c>
      <c r="N727" s="7" t="str">
        <f t="shared" si="143"/>
        <v/>
      </c>
      <c r="O727" s="7" t="str">
        <f>IF(H727="","",SUMIF(A727:A11419,A727,M727:M11419)+SUMIF(A727:A11419,A727,N727:N11419))</f>
        <v/>
      </c>
      <c r="R727" s="7" t="str">
        <f t="shared" si="144"/>
        <v/>
      </c>
      <c r="AH727" s="9" t="str">
        <f>IF(H727="","",SUMIF(A727:A11419,A727,L727:L11419))</f>
        <v/>
      </c>
      <c r="AI727" s="9" t="str">
        <f t="shared" si="145"/>
        <v/>
      </c>
    </row>
    <row r="728" spans="1:37" ht="20.100000000000001" customHeight="1">
      <c r="A728" s="8" t="str">
        <f t="shared" si="142"/>
        <v/>
      </c>
      <c r="M728" s="7" t="str">
        <f>IF(A728="","",IF(S728="",IF(A728="","",VLOOKUP(K728,calendar_price_2013,MATCH(SUMIF(A$2:A11460,A728,L$2:L11460),Sheet2!$C$1:$P$1,0)+1,0)),S728)*L728)</f>
        <v/>
      </c>
      <c r="N728" s="7" t="str">
        <f t="shared" si="143"/>
        <v/>
      </c>
      <c r="O728" s="7" t="str">
        <f>IF(H728="","",SUMIF(A728:A11461,A728,M728:M11461)+SUMIF(A728:A11461,A728,N728:N11461))</f>
        <v/>
      </c>
      <c r="R728" s="7" t="str">
        <f t="shared" si="144"/>
        <v/>
      </c>
      <c r="AH728" s="9" t="str">
        <f>IF(H728="","",SUMIF(A728:A11461,A728,L728:L11461))</f>
        <v/>
      </c>
      <c r="AI728" s="9" t="str">
        <f t="shared" si="145"/>
        <v/>
      </c>
    </row>
    <row r="729" spans="1:37" ht="20.100000000000001" customHeight="1">
      <c r="A729" s="8" t="str">
        <f t="shared" si="142"/>
        <v/>
      </c>
      <c r="M729" s="7" t="str">
        <f>IF(A729="","",IF(S729="",IF(A729="","",VLOOKUP(K729,calendar_price_2013,MATCH(SUMIF(A$2:A11461,A729,L$2:L11461),Sheet2!$C$1:$P$1,0)+1,0)),S729)*L729)</f>
        <v/>
      </c>
      <c r="N729" s="7" t="str">
        <f t="shared" si="143"/>
        <v/>
      </c>
      <c r="O729" s="7" t="str">
        <f>IF(H729="","",SUMIF(A729:A11462,A729,M729:M11462)+SUMIF(A729:A11462,A729,N729:N11462))</f>
        <v/>
      </c>
      <c r="R729" s="7" t="str">
        <f t="shared" si="144"/>
        <v/>
      </c>
      <c r="AH729" s="9" t="str">
        <f>IF(H729="","",SUMIF(A729:A11462,A729,L729:L11462))</f>
        <v/>
      </c>
      <c r="AI729" s="9" t="str">
        <f t="shared" si="145"/>
        <v/>
      </c>
    </row>
    <row r="730" spans="1:37" ht="20.100000000000001" customHeight="1">
      <c r="A730" s="8" t="str">
        <f t="shared" si="142"/>
        <v/>
      </c>
      <c r="M730" s="7" t="str">
        <f>IF(A730="","",IF(S730="",IF(A730="","",VLOOKUP(K730,calendar_price_2013,MATCH(SUMIF(A$2:A11462,A730,L$2:L11462),Sheet2!$C$1:$P$1,0)+1,0)),S730)*L730)</f>
        <v/>
      </c>
      <c r="N730" s="7" t="str">
        <f t="shared" si="143"/>
        <v/>
      </c>
      <c r="O730" s="7" t="str">
        <f>IF(H730="","",SUMIF(A730:A11463,A730,M730:M11463)+SUMIF(A730:A11463,A730,N730:N11463))</f>
        <v/>
      </c>
      <c r="R730" s="7" t="str">
        <f t="shared" si="144"/>
        <v/>
      </c>
      <c r="AH730" s="9" t="str">
        <f>IF(H730="","",SUMIF(A730:A11463,A730,L730:L11463))</f>
        <v/>
      </c>
      <c r="AI730" s="9" t="str">
        <f t="shared" si="145"/>
        <v/>
      </c>
    </row>
    <row r="731" spans="1:37" ht="20.100000000000001" customHeight="1">
      <c r="A731" s="8" t="str">
        <f t="shared" si="142"/>
        <v/>
      </c>
      <c r="M731" s="7" t="str">
        <f>IF(A731="","",IF(S731="",IF(A731="","",VLOOKUP(K731,calendar_price_2013,MATCH(SUMIF(A$2:A11463,A731,L$2:L11463),Sheet2!$C$1:$P$1,0)+1,0)),S731)*L731)</f>
        <v/>
      </c>
      <c r="N731" s="7" t="str">
        <f t="shared" si="143"/>
        <v/>
      </c>
      <c r="O731" s="7" t="str">
        <f>IF(H731="","",SUMIF(A731:A11464,A731,M731:M11464)+SUMIF(A731:A11464,A731,N731:N11464))</f>
        <v/>
      </c>
      <c r="R731" s="7" t="str">
        <f t="shared" si="144"/>
        <v/>
      </c>
      <c r="AH731" s="9" t="str">
        <f>IF(H731="","",SUMIF(A731:A11464,A731,L731:L11464))</f>
        <v/>
      </c>
      <c r="AI731" s="9" t="str">
        <f t="shared" si="145"/>
        <v/>
      </c>
      <c r="AJ731" s="9">
        <v>1</v>
      </c>
    </row>
    <row r="732" spans="1:37" ht="20.100000000000001" customHeight="1">
      <c r="A732" s="8" t="str">
        <f t="shared" si="142"/>
        <v/>
      </c>
      <c r="M732" s="7" t="str">
        <f>IF(A732="","",IF(S732="",IF(A732="","",VLOOKUP(K732,calendar_price_2013,MATCH(SUMIF(A$2:A11423,A732,L$2:L11423),Sheet2!$C$1:$P$1,0)+1,0)),S732)*L732)</f>
        <v/>
      </c>
      <c r="N732" s="7" t="str">
        <f t="shared" si="143"/>
        <v/>
      </c>
      <c r="O732" s="7" t="str">
        <f>IF(H732="","",SUMIF(A732:A11424,A732,M732:M11424)+SUMIF(A732:A11424,A732,N732:N11424))</f>
        <v/>
      </c>
      <c r="R732" s="7" t="str">
        <f t="shared" si="144"/>
        <v/>
      </c>
      <c r="AH732" s="9" t="str">
        <f>IF(H732="","",SUMIF(A732:A11424,A732,L732:L11424))</f>
        <v/>
      </c>
      <c r="AI732" s="9" t="str">
        <f t="shared" si="145"/>
        <v/>
      </c>
    </row>
    <row r="733" spans="1:37" ht="20.100000000000001" customHeight="1">
      <c r="A733" s="8" t="str">
        <f t="shared" ref="A733:A739" si="160">IF(K733="","",IF(B733="",A732,A732+1))</f>
        <v/>
      </c>
      <c r="M733" s="7" t="str">
        <f>IF(A733="","",IF(S733="",IF(A733="","",VLOOKUP(K733,calendar_price_2013,MATCH(SUMIF(A$2:A11465,A733,L$2:L11465),Sheet2!$C$1:$P$1,0)+1,0)),S733)*L733)</f>
        <v/>
      </c>
      <c r="N733" s="7" t="str">
        <f t="shared" si="143"/>
        <v/>
      </c>
      <c r="O733" s="7" t="str">
        <f>IF(H733="","",SUMIF(A733:A11466,A733,M733:M11466)+SUMIF(A733:A11466,A733,N733:N11466))</f>
        <v/>
      </c>
      <c r="R733" s="7" t="str">
        <f t="shared" si="144"/>
        <v/>
      </c>
      <c r="AH733" s="9" t="str">
        <f>IF(H733="","",SUMIF(A733:A11466,A733,L733:L11466))</f>
        <v/>
      </c>
      <c r="AI733" s="9" t="str">
        <f t="shared" si="145"/>
        <v/>
      </c>
      <c r="AJ733" s="9">
        <v>1</v>
      </c>
    </row>
    <row r="734" spans="1:37" ht="20.100000000000001" customHeight="1">
      <c r="A734" s="8" t="str">
        <f t="shared" si="160"/>
        <v/>
      </c>
      <c r="M734" s="7" t="str">
        <f>IF(A734="","",IF(S734="",IF(A734="","",VLOOKUP(K734,calendar_price_2013,MATCH(SUMIF(A$2:A11466,A734,L$2:L11466),Sheet2!$C$1:$P$1,0)+1,0)),S734)*L734)</f>
        <v/>
      </c>
      <c r="N734" s="7" t="str">
        <f t="shared" si="143"/>
        <v/>
      </c>
      <c r="O734" s="7" t="str">
        <f>IF(H734="","",SUMIF(A734:A11467,A734,M734:M11467)+SUMIF(A734:A11467,A734,N734:N11467))</f>
        <v/>
      </c>
      <c r="R734" s="7" t="str">
        <f t="shared" si="144"/>
        <v/>
      </c>
      <c r="AH734" s="9" t="str">
        <f>IF(H734="","",SUMIF(A734:A11467,A734,L734:L11467))</f>
        <v/>
      </c>
      <c r="AI734" s="9" t="str">
        <f t="shared" si="145"/>
        <v/>
      </c>
    </row>
    <row r="735" spans="1:37" ht="20.100000000000001" customHeight="1">
      <c r="A735" s="8" t="str">
        <f t="shared" si="160"/>
        <v/>
      </c>
      <c r="M735" s="7" t="str">
        <f>IF(A735="","",IF(S735="",IF(A735="","",VLOOKUP(K735,calendar_price_2013,MATCH(SUMIF(A$2:A11467,A735,L$2:L11467),Sheet2!$C$1:$P$1,0)+1,0)),S735)*L735)</f>
        <v/>
      </c>
      <c r="N735" s="7" t="str">
        <f t="shared" si="143"/>
        <v/>
      </c>
      <c r="O735" s="7" t="str">
        <f>IF(H735="","",SUMIF(A735:A11468,A735,M735:M11468)+SUMIF(A735:A11468,A735,N735:N11468))</f>
        <v/>
      </c>
      <c r="R735" s="7" t="str">
        <f t="shared" si="144"/>
        <v/>
      </c>
      <c r="AH735" s="9" t="str">
        <f>IF(H735="","",SUMIF(A735:A11468,A735,L735:L11468))</f>
        <v/>
      </c>
      <c r="AI735" s="9" t="str">
        <f t="shared" si="145"/>
        <v/>
      </c>
      <c r="AJ735" s="9">
        <v>0</v>
      </c>
      <c r="AK735" s="9">
        <v>0</v>
      </c>
    </row>
    <row r="736" spans="1:37" ht="20.100000000000001" customHeight="1">
      <c r="A736" s="8" t="str">
        <f t="shared" si="160"/>
        <v/>
      </c>
      <c r="M736" s="7" t="str">
        <f>IF(A736="","",IF(S736="",IF(A736="","",VLOOKUP(K736,calendar_price_2013,MATCH(SUMIF(A$2:A11468,A736,L$2:L11468),Sheet2!$C$1:$P$1,0)+1,0)),S736)*L736)</f>
        <v/>
      </c>
      <c r="N736" s="7" t="str">
        <f t="shared" si="143"/>
        <v/>
      </c>
      <c r="O736" s="7" t="str">
        <f>IF(H736="","",SUMIF(A736:A11469,A736,M736:M11469)+SUMIF(A736:A11469,A736,N736:N11469))</f>
        <v/>
      </c>
      <c r="R736" s="7" t="str">
        <f t="shared" si="144"/>
        <v/>
      </c>
      <c r="AH736" s="9" t="str">
        <f>IF(H736="","",SUMIF(A736:A11469,A736,L736:L11469))</f>
        <v/>
      </c>
      <c r="AI736" s="9" t="str">
        <f t="shared" si="145"/>
        <v/>
      </c>
      <c r="AJ736" s="9">
        <v>1</v>
      </c>
    </row>
    <row r="737" spans="1:37" ht="20.100000000000001" customHeight="1">
      <c r="A737" s="8" t="str">
        <f t="shared" si="160"/>
        <v/>
      </c>
      <c r="M737" s="7" t="str">
        <f>IF(A737="","",IF(S737="",IF(A737="","",VLOOKUP(K737,calendar_price_2013,MATCH(SUMIF(A$2:A11428,A737,L$2:L11428),Sheet2!$C$1:$P$1,0)+1,0)),S737)*L737)</f>
        <v/>
      </c>
      <c r="N737" s="7" t="str">
        <f t="shared" ref="N737:N743" si="161">IF(A737="","",IF(T737=1,0,M737*0.2))</f>
        <v/>
      </c>
      <c r="O737" s="7" t="str">
        <f>IF(H737="","",SUMIF(A737:A11429,A737,M737:M11429)+SUMIF(A737:A11429,A737,N737:N11429))</f>
        <v/>
      </c>
      <c r="R737" s="7" t="str">
        <f t="shared" ref="R737:R743" si="162">IF(ISBLANK(Q737),"",Q737-O737)</f>
        <v/>
      </c>
      <c r="AH737" s="9" t="str">
        <f>IF(H737="","",SUMIF(A737:A11429,A737,L737:L11429))</f>
        <v/>
      </c>
      <c r="AI737" s="9" t="str">
        <f t="shared" ref="AI737:AI743" si="163">IF(AH737="","",AH737/100)</f>
        <v/>
      </c>
    </row>
    <row r="738" spans="1:37" ht="20.100000000000001" customHeight="1">
      <c r="A738" s="8" t="str">
        <f t="shared" si="160"/>
        <v/>
      </c>
      <c r="M738" s="7" t="str">
        <f>IF(A738="","",IF(S738="",IF(A738="","",VLOOKUP(K738,calendar_price_2013,MATCH(SUMIF(A$2:A11470,A738,L$2:L11470),Sheet2!$C$1:$P$1,0)+1,0)),S738)*L738)</f>
        <v/>
      </c>
      <c r="N738" s="7" t="str">
        <f t="shared" si="161"/>
        <v/>
      </c>
      <c r="O738" s="7" t="str">
        <f>IF(H738="","",SUMIF(A738:A11471,A738,M738:M11471)+SUMIF(A738:A11471,A738,N738:N11471))</f>
        <v/>
      </c>
      <c r="R738" s="7" t="str">
        <f t="shared" si="162"/>
        <v/>
      </c>
      <c r="AH738" s="9" t="str">
        <f>IF(H738="","",SUMIF(A738:A11471,A738,L738:L11471))</f>
        <v/>
      </c>
      <c r="AI738" s="9" t="str">
        <f t="shared" si="163"/>
        <v/>
      </c>
      <c r="AJ738" s="9">
        <v>0</v>
      </c>
      <c r="AK738" s="9">
        <v>1</v>
      </c>
    </row>
    <row r="739" spans="1:37" ht="20.100000000000001" customHeight="1">
      <c r="A739" s="8" t="str">
        <f t="shared" si="160"/>
        <v/>
      </c>
      <c r="M739" s="7" t="str">
        <f>IF(A739="","",IF(S739="",IF(A739="","",VLOOKUP(K739,calendar_price_2013,MATCH(SUMIF(A$2:A11430,A739,L$2:L11430),Sheet2!$C$1:$P$1,0)+1,0)),S739)*L739)</f>
        <v/>
      </c>
      <c r="N739" s="7" t="str">
        <f t="shared" si="161"/>
        <v/>
      </c>
      <c r="O739" s="7" t="str">
        <f>IF(H739="","",SUMIF(A739:A11431,A739,M739:M11431)+SUMIF(A739:A11431,A739,N739:N11431))</f>
        <v/>
      </c>
      <c r="R739" s="7" t="str">
        <f t="shared" si="162"/>
        <v/>
      </c>
      <c r="AH739" s="9" t="str">
        <f>IF(H739="","",SUMIF(A739:A11431,A739,L739:L11431))</f>
        <v/>
      </c>
      <c r="AI739" s="9" t="str">
        <f t="shared" si="163"/>
        <v/>
      </c>
    </row>
    <row r="740" spans="1:37" ht="20.100000000000001" customHeight="1">
      <c r="A740" s="8" t="str">
        <f t="shared" ref="A740:A753" si="164">IF(K740="","",IF(B740="",A739,A739+1))</f>
        <v/>
      </c>
      <c r="M740" s="7" t="str">
        <f>IF(A740="","",IF(S740="",IF(A740="","",VLOOKUP(K740,calendar_price_2013,MATCH(SUMIF(A$2:A11472,A740,L$2:L11472),Sheet2!$C$1:$P$1,0)+1,0)),S740)*L740)</f>
        <v/>
      </c>
      <c r="N740" s="7" t="str">
        <f t="shared" si="161"/>
        <v/>
      </c>
      <c r="O740" s="7" t="str">
        <f>IF(H740="","",SUMIF(A740:A11473,A740,M740:M11473)+SUMIF(A740:A11473,A740,N740:N11473))</f>
        <v/>
      </c>
      <c r="R740" s="7" t="str">
        <f t="shared" si="162"/>
        <v/>
      </c>
      <c r="AH740" s="9" t="str">
        <f>IF(H740="","",SUMIF(A740:A11473,A740,L740:L11473))</f>
        <v/>
      </c>
      <c r="AI740" s="9" t="str">
        <f t="shared" si="163"/>
        <v/>
      </c>
    </row>
    <row r="741" spans="1:37" ht="20.100000000000001" customHeight="1">
      <c r="A741" s="8" t="str">
        <f t="shared" si="164"/>
        <v/>
      </c>
      <c r="M741" s="7" t="str">
        <f>IF(A741="","",IF(S741="",IF(A741="","",VLOOKUP(K741,calendar_price_2013,MATCH(SUMIF(A$2:A11473,A741,L$2:L11473),Sheet2!$C$1:$P$1,0)+1,0)),S741)*L741)</f>
        <v/>
      </c>
      <c r="N741" s="7" t="str">
        <f t="shared" si="161"/>
        <v/>
      </c>
      <c r="O741" s="7" t="str">
        <f>IF(H741="","",SUMIF(A741:A11474,A741,M741:M11474)+SUMIF(A741:A11474,A741,N741:N11474))</f>
        <v/>
      </c>
      <c r="R741" s="7" t="str">
        <f t="shared" si="162"/>
        <v/>
      </c>
      <c r="AH741" s="9" t="str">
        <f>IF(H741="","",SUMIF(A741:A11474,A741,L741:L11474))</f>
        <v/>
      </c>
      <c r="AI741" s="9" t="str">
        <f t="shared" si="163"/>
        <v/>
      </c>
      <c r="AJ741" s="9">
        <v>0</v>
      </c>
      <c r="AK741" s="9">
        <v>1</v>
      </c>
    </row>
    <row r="742" spans="1:37" ht="20.100000000000001" customHeight="1">
      <c r="A742" s="8" t="str">
        <f t="shared" si="164"/>
        <v/>
      </c>
      <c r="M742" s="7" t="str">
        <f>IF(A742="","",IF(S742="",IF(A742="","",VLOOKUP(K742,calendar_price_2013,MATCH(SUMIF(A$2:A11474,A742,L$2:L11474),Sheet2!$C$1:$P$1,0)+1,0)),S742)*L742)</f>
        <v/>
      </c>
      <c r="N742" s="7" t="str">
        <f t="shared" si="161"/>
        <v/>
      </c>
      <c r="O742" s="7" t="str">
        <f>IF(H742="","",SUMIF(A742:A11475,A742,M742:M11475)+SUMIF(A742:A11475,A742,N742:N11475))</f>
        <v/>
      </c>
      <c r="R742" s="7" t="str">
        <f t="shared" si="162"/>
        <v/>
      </c>
      <c r="AH742" s="9" t="str">
        <f>IF(H742="","",SUMIF(A742:A11475,A742,L742:L11475))</f>
        <v/>
      </c>
      <c r="AI742" s="9" t="str">
        <f t="shared" si="163"/>
        <v/>
      </c>
    </row>
    <row r="743" spans="1:37" ht="20.100000000000001" customHeight="1">
      <c r="A743" s="8" t="str">
        <f t="shared" si="164"/>
        <v/>
      </c>
      <c r="M743" s="7" t="str">
        <f>IF(A743="","",IF(S743="",IF(A743="","",VLOOKUP(K743,calendar_price_2013,MATCH(SUMIF(A$2:A11475,A743,L$2:L11475),Sheet2!$C$1:$P$1,0)+1,0)),S743)*L743)</f>
        <v/>
      </c>
      <c r="N743" s="7" t="str">
        <f t="shared" si="161"/>
        <v/>
      </c>
      <c r="O743" s="7" t="str">
        <f>IF(H743="","",SUMIF(A743:A11476,A743,M743:M11476)+SUMIF(A743:A11476,A743,N743:N11476))</f>
        <v/>
      </c>
      <c r="R743" s="7" t="str">
        <f t="shared" si="162"/>
        <v/>
      </c>
      <c r="AH743" s="9" t="str">
        <f>IF(H743="","",SUMIF(A743:A11476,A743,L743:L11476))</f>
        <v/>
      </c>
      <c r="AI743" s="9" t="str">
        <f t="shared" si="163"/>
        <v/>
      </c>
      <c r="AJ743" s="9">
        <v>1</v>
      </c>
    </row>
    <row r="744" spans="1:37" ht="20.100000000000001" customHeight="1">
      <c r="A744" s="8" t="str">
        <f t="shared" si="164"/>
        <v/>
      </c>
      <c r="M744" s="7" t="str">
        <f>IF(A744="","",IF(S744="",IF(A744="","",VLOOKUP(K744,calendar_price_2013,MATCH(SUMIF(A$2:A11435,A744,L$2:L11435),Sheet2!$C$1:$P$1,0)+1,0)),S744)*L744)</f>
        <v/>
      </c>
      <c r="N744" s="7" t="str">
        <f t="shared" ref="N744:N757" si="165">IF(A744="","",IF(T744=1,0,M744*0.2))</f>
        <v/>
      </c>
      <c r="O744" s="7" t="str">
        <f>IF(H744="","",SUMIF(A744:A11436,A744,M744:M11436)+SUMIF(A744:A11436,A744,N744:N11436))</f>
        <v/>
      </c>
      <c r="R744" s="7" t="str">
        <f t="shared" ref="R744:R757" si="166">IF(ISBLANK(Q744),"",Q744-O744)</f>
        <v/>
      </c>
      <c r="AH744" s="9" t="str">
        <f>IF(H744="","",SUMIF(A744:A11436,A744,L744:L11436))</f>
        <v/>
      </c>
      <c r="AI744" s="9" t="str">
        <f t="shared" ref="AI744:AI757" si="167">IF(AH744="","",AH744/100)</f>
        <v/>
      </c>
      <c r="AJ744" s="9">
        <v>0</v>
      </c>
      <c r="AK744" s="9">
        <v>1</v>
      </c>
    </row>
    <row r="745" spans="1:37" ht="20.100000000000001" customHeight="1">
      <c r="A745" s="8" t="str">
        <f t="shared" si="164"/>
        <v/>
      </c>
      <c r="M745" s="7" t="str">
        <f>IF(A745="","",IF(S745="",IF(A745="","",VLOOKUP(K745,calendar_price_2013,MATCH(SUMIF(A$2:A11477,A745,L$2:L11477),Sheet2!$C$1:$P$1,0)+1,0)),S745)*L745)</f>
        <v/>
      </c>
      <c r="N745" s="7" t="str">
        <f t="shared" si="165"/>
        <v/>
      </c>
      <c r="O745" s="7" t="str">
        <f>IF(H745="","",SUMIF(A745:A11478,A745,M745:M11478)+SUMIF(A745:A11478,A745,N745:N11478))</f>
        <v/>
      </c>
      <c r="R745" s="7" t="str">
        <f t="shared" si="166"/>
        <v/>
      </c>
      <c r="AH745" s="9" t="str">
        <f>IF(H745="","",SUMIF(A745:A11478,A745,L745:L11478))</f>
        <v/>
      </c>
      <c r="AI745" s="9" t="str">
        <f t="shared" si="167"/>
        <v/>
      </c>
      <c r="AJ745" s="9">
        <v>1</v>
      </c>
    </row>
    <row r="746" spans="1:37" ht="20.100000000000001" customHeight="1">
      <c r="A746" s="8" t="str">
        <f t="shared" si="164"/>
        <v/>
      </c>
      <c r="M746" s="7" t="str">
        <f>IF(A746="","",IF(S746="",IF(A746="","",VLOOKUP(K746,calendar_price_2013,MATCH(SUMIF(A$2:A11437,A746,L$2:L11437),Sheet2!$C$1:$P$1,0)+1,0)),S746)*L746)</f>
        <v/>
      </c>
      <c r="N746" s="7" t="str">
        <f t="shared" si="165"/>
        <v/>
      </c>
      <c r="O746" s="7" t="str">
        <f>IF(H746="","",SUMIF(A746:A11438,A746,M746:M11438)+SUMIF(A746:A11438,A746,N746:N11438))</f>
        <v/>
      </c>
      <c r="R746" s="7" t="str">
        <f t="shared" si="166"/>
        <v/>
      </c>
      <c r="AH746" s="9" t="str">
        <f>IF(H746="","",SUMIF(A746:A11438,A746,L746:L11438))</f>
        <v/>
      </c>
      <c r="AI746" s="9" t="str">
        <f t="shared" si="167"/>
        <v/>
      </c>
      <c r="AJ746" s="9">
        <v>1</v>
      </c>
    </row>
    <row r="747" spans="1:37" ht="20.100000000000001" customHeight="1">
      <c r="A747" s="8" t="str">
        <f t="shared" si="164"/>
        <v/>
      </c>
      <c r="M747" s="7" t="str">
        <f>IF(A747="","",IF(S747="",IF(A747="","",VLOOKUP(K747,calendar_price_2013,MATCH(SUMIF(A$2:A11479,A747,L$2:L11479),Sheet2!$C$1:$P$1,0)+1,0)),S747)*L747)</f>
        <v/>
      </c>
      <c r="N747" s="7" t="str">
        <f t="shared" si="165"/>
        <v/>
      </c>
      <c r="O747" s="7" t="str">
        <f>IF(H747="","",SUMIF(A747:A11480,A747,M747:M11480)+SUMIF(A747:A11480,A747,N747:N11480))</f>
        <v/>
      </c>
      <c r="R747" s="7" t="str">
        <f t="shared" si="166"/>
        <v/>
      </c>
      <c r="AH747" s="9" t="str">
        <f>IF(H747="","",SUMIF(A747:A11480,A747,L747:L11480))</f>
        <v/>
      </c>
      <c r="AI747" s="9" t="str">
        <f t="shared" si="167"/>
        <v/>
      </c>
      <c r="AJ747" s="9">
        <v>1</v>
      </c>
    </row>
    <row r="748" spans="1:37" ht="20.100000000000001" customHeight="1">
      <c r="A748" s="8" t="str">
        <f t="shared" si="164"/>
        <v/>
      </c>
      <c r="M748" s="7" t="str">
        <f>IF(A748="","",IF(S748="",IF(A748="","",VLOOKUP(K748,calendar_price_2013,MATCH(SUMIF(A$2:A11480,A748,L$2:L11480),Sheet2!$C$1:$P$1,0)+1,0)),S748)*L748)</f>
        <v/>
      </c>
      <c r="N748" s="7" t="str">
        <f t="shared" si="165"/>
        <v/>
      </c>
      <c r="O748" s="7" t="str">
        <f>IF(H748="","",SUMIF(A748:A11481,A748,M748:M11481)+SUMIF(A748:A11481,A748,N748:N11481))</f>
        <v/>
      </c>
      <c r="R748" s="7" t="str">
        <f t="shared" si="166"/>
        <v/>
      </c>
      <c r="AH748" s="9" t="str">
        <f>IF(H748="","",SUMIF(A748:A11481,A748,L748:L11481))</f>
        <v/>
      </c>
      <c r="AI748" s="9" t="str">
        <f t="shared" si="167"/>
        <v/>
      </c>
    </row>
    <row r="749" spans="1:37" ht="20.100000000000001" customHeight="1">
      <c r="A749" s="8" t="str">
        <f t="shared" si="164"/>
        <v/>
      </c>
      <c r="M749" s="7" t="str">
        <f>IF(A749="","",IF(S749="",IF(A749="","",VLOOKUP(K749,calendar_price_2013,MATCH(SUMIF(A$2:A11481,A749,L$2:L11481),Sheet2!$C$1:$P$1,0)+1,0)),S749)*L749)</f>
        <v/>
      </c>
      <c r="N749" s="7" t="str">
        <f t="shared" si="165"/>
        <v/>
      </c>
      <c r="O749" s="7" t="str">
        <f>IF(H749="","",SUMIF(A749:A11482,A749,M749:M11482)+SUMIF(A749:A11482,A749,N749:N11482))</f>
        <v/>
      </c>
      <c r="R749" s="7" t="str">
        <f t="shared" si="166"/>
        <v/>
      </c>
      <c r="AH749" s="9" t="str">
        <f>IF(H749="","",SUMIF(A749:A11482,A749,L749:L11482))</f>
        <v/>
      </c>
      <c r="AI749" s="9" t="str">
        <f t="shared" si="167"/>
        <v/>
      </c>
      <c r="AJ749" s="9">
        <v>1</v>
      </c>
    </row>
    <row r="750" spans="1:37" ht="20.100000000000001" customHeight="1">
      <c r="M750" s="7" t="str">
        <f>IF(A750="","",IF(S750="",IF(A750="","",VLOOKUP(K750,calendar_price_2013,MATCH(SUMIF(A$2:A11482,A750,L$2:L11482),Sheet2!$C$1:$P$1,0)+1,0)),S750)*L750)</f>
        <v/>
      </c>
      <c r="N750" s="7" t="str">
        <f t="shared" si="165"/>
        <v/>
      </c>
      <c r="O750" s="7" t="str">
        <f>IF(H750="","",SUMIF(A750:A11483,A750,M750:M11483)+SUMIF(A750:A11483,A750,N750:N11483))</f>
        <v/>
      </c>
      <c r="R750" s="7" t="str">
        <f t="shared" si="166"/>
        <v/>
      </c>
      <c r="AH750" s="9" t="str">
        <f>IF(H750="","",SUMIF(A750:A11483,A750,L750:L11483))</f>
        <v/>
      </c>
      <c r="AI750" s="9" t="str">
        <f t="shared" si="167"/>
        <v/>
      </c>
      <c r="AJ750" s="9">
        <v>1</v>
      </c>
    </row>
    <row r="751" spans="1:37" ht="20.100000000000001" customHeight="1">
      <c r="A751" s="8" t="str">
        <f t="shared" si="164"/>
        <v/>
      </c>
      <c r="M751" s="7" t="str">
        <f>IF(A751="","",IF(S751="",IF(A751="","",VLOOKUP(K751,calendar_price_2013,MATCH(SUMIF(A$2:A11442,A751,L$2:L11442),Sheet2!$C$1:$P$1,0)+1,0)),S751)*L751)</f>
        <v/>
      </c>
      <c r="N751" s="7" t="str">
        <f t="shared" si="165"/>
        <v/>
      </c>
      <c r="O751" s="7" t="str">
        <f>IF(H751="","",SUMIF(A751:A11443,A751,M751:M11443)+SUMIF(A751:A11443,A751,N751:N11443))</f>
        <v/>
      </c>
      <c r="R751" s="7" t="str">
        <f t="shared" si="166"/>
        <v/>
      </c>
      <c r="AH751" s="9" t="str">
        <f>IF(H751="","",SUMIF(A751:A11443,A751,L751:L11443))</f>
        <v/>
      </c>
      <c r="AI751" s="9" t="str">
        <f t="shared" si="167"/>
        <v/>
      </c>
    </row>
    <row r="752" spans="1:37" ht="20.100000000000001" customHeight="1">
      <c r="A752" s="8" t="str">
        <f t="shared" si="164"/>
        <v/>
      </c>
      <c r="M752" s="7" t="str">
        <f>IF(A752="","",IF(S752="",IF(A752="","",VLOOKUP(K752,calendar_price_2013,MATCH(SUMIF(A$2:A11484,A752,L$2:L11484),Sheet2!$C$1:$P$1,0)+1,0)),S752)*L752)</f>
        <v/>
      </c>
      <c r="N752" s="7" t="str">
        <f t="shared" si="165"/>
        <v/>
      </c>
      <c r="O752" s="7" t="str">
        <f>IF(H752="","",SUMIF(A752:A11485,A752,M752:M11485)+SUMIF(A752:A11485,A752,N752:N11485))</f>
        <v/>
      </c>
      <c r="R752" s="7" t="str">
        <f t="shared" si="166"/>
        <v/>
      </c>
      <c r="AH752" s="9" t="str">
        <f>IF(H752="","",SUMIF(A752:A11485,A752,L752:L11485))</f>
        <v/>
      </c>
      <c r="AI752" s="9" t="str">
        <f t="shared" si="167"/>
        <v/>
      </c>
    </row>
    <row r="753" spans="1:37" ht="20.100000000000001" customHeight="1">
      <c r="A753" s="8" t="str">
        <f t="shared" si="164"/>
        <v/>
      </c>
      <c r="M753" s="7" t="str">
        <f>IF(A753="","",IF(S753="",IF(A753="","",VLOOKUP(K753,calendar_price_2013,MATCH(SUMIF(A$2:A11444,A753,L$2:L11444),Sheet2!$C$1:$P$1,0)+1,0)),S753)*L753)</f>
        <v/>
      </c>
      <c r="N753" s="7" t="str">
        <f t="shared" si="165"/>
        <v/>
      </c>
      <c r="O753" s="7" t="str">
        <f>IF(H753="","",SUMIF(A753:A11445,A753,M753:M11445)+SUMIF(A753:A11445,A753,N753:N11445))</f>
        <v/>
      </c>
      <c r="R753" s="7" t="str">
        <f t="shared" si="166"/>
        <v/>
      </c>
      <c r="AH753" s="9" t="str">
        <f>IF(H753="","",SUMIF(A753:A11445,A753,L753:L11445))</f>
        <v/>
      </c>
      <c r="AI753" s="9" t="str">
        <f t="shared" si="167"/>
        <v/>
      </c>
    </row>
    <row r="754" spans="1:37" ht="20.100000000000001" customHeight="1">
      <c r="A754" s="8" t="str">
        <f t="shared" ref="A754:A758" si="168">IF(K754="","",IF(B754="",A753,A753+1))</f>
        <v/>
      </c>
      <c r="M754" s="7" t="str">
        <f>IF(A754="","",IF(S754="",IF(A754="","",VLOOKUP(K754,calendar_price_2013,MATCH(SUMIF(A$2:A11486,A754,L$2:L11486),Sheet2!$C$1:$P$1,0)+1,0)),S754)*L754)</f>
        <v/>
      </c>
      <c r="N754" s="7" t="str">
        <f t="shared" si="165"/>
        <v/>
      </c>
      <c r="O754" s="7" t="str">
        <f>IF(H754="","",SUMIF(A754:A11487,A754,M754:M11487)+SUMIF(A754:A11487,A754,N754:N11487))</f>
        <v/>
      </c>
      <c r="R754" s="7" t="str">
        <f t="shared" si="166"/>
        <v/>
      </c>
      <c r="AH754" s="9" t="str">
        <f>IF(H754="","",SUMIF(A754:A11487,A754,L754:L11487))</f>
        <v/>
      </c>
      <c r="AI754" s="9" t="str">
        <f t="shared" si="167"/>
        <v/>
      </c>
    </row>
    <row r="755" spans="1:37" ht="20.100000000000001" customHeight="1">
      <c r="A755" s="8" t="str">
        <f t="shared" si="168"/>
        <v/>
      </c>
      <c r="M755" s="7" t="str">
        <f>IF(A755="","",IF(S755="",IF(A755="","",VLOOKUP(K755,calendar_price_2013,MATCH(SUMIF(A$2:A11487,A755,L$2:L11487),Sheet2!$C$1:$P$1,0)+1,0)),S755)*L755)</f>
        <v/>
      </c>
      <c r="N755" s="7" t="str">
        <f t="shared" si="165"/>
        <v/>
      </c>
      <c r="O755" s="7" t="str">
        <f>IF(H755="","",SUMIF(A755:A11488,A755,M755:M11488)+SUMIF(A755:A11488,A755,N755:N11488))</f>
        <v/>
      </c>
      <c r="R755" s="7" t="str">
        <f t="shared" si="166"/>
        <v/>
      </c>
      <c r="AH755" s="9" t="str">
        <f>IF(H755="","",SUMIF(A755:A11488,A755,L755:L11488))</f>
        <v/>
      </c>
      <c r="AI755" s="9" t="str">
        <f t="shared" si="167"/>
        <v/>
      </c>
    </row>
    <row r="756" spans="1:37" ht="20.100000000000001" customHeight="1">
      <c r="A756" s="8" t="str">
        <f t="shared" si="168"/>
        <v/>
      </c>
      <c r="M756" s="7" t="str">
        <f>IF(A756="","",IF(S756="",IF(A756="","",VLOOKUP(K756,calendar_price_2013,MATCH(SUMIF(A$2:A11488,A756,L$2:L11488),Sheet2!$C$1:$P$1,0)+1,0)),S756)*L756)</f>
        <v/>
      </c>
      <c r="N756" s="7" t="str">
        <f t="shared" si="165"/>
        <v/>
      </c>
      <c r="O756" s="7" t="str">
        <f>IF(H756="","",SUMIF(A756:A11489,A756,M756:M11489)+SUMIF(A756:A11489,A756,N756:N11489))</f>
        <v/>
      </c>
      <c r="R756" s="7" t="str">
        <f t="shared" si="166"/>
        <v/>
      </c>
      <c r="AH756" s="9" t="str">
        <f>IF(H756="","",SUMIF(A756:A11489,A756,L756:L11489))</f>
        <v/>
      </c>
      <c r="AI756" s="9" t="str">
        <f t="shared" si="167"/>
        <v/>
      </c>
    </row>
    <row r="757" spans="1:37" ht="20.100000000000001" customHeight="1">
      <c r="A757" s="8" t="str">
        <f t="shared" si="168"/>
        <v/>
      </c>
      <c r="M757" s="7" t="str">
        <f>IF(A757="","",IF(S757="",IF(A757="","",VLOOKUP(K757,calendar_price_2013,MATCH(SUMIF(A$2:A11489,A757,L$2:L11489),Sheet2!$C$1:$P$1,0)+1,0)),S757)*L757)</f>
        <v/>
      </c>
      <c r="N757" s="7" t="str">
        <f t="shared" si="165"/>
        <v/>
      </c>
      <c r="O757" s="7" t="str">
        <f>IF(H757="","",SUMIF(A757:A11490,A757,M757:M11490)+SUMIF(A757:A11490,A757,N757:N11490))</f>
        <v/>
      </c>
      <c r="R757" s="7" t="str">
        <f t="shared" si="166"/>
        <v/>
      </c>
      <c r="AH757" s="9" t="str">
        <f>IF(H757="","",SUMIF(A757:A11490,A757,L757:L11490))</f>
        <v/>
      </c>
      <c r="AI757" s="9" t="str">
        <f t="shared" si="167"/>
        <v/>
      </c>
    </row>
    <row r="758" spans="1:37" ht="20.100000000000001" customHeight="1">
      <c r="A758" s="8" t="str">
        <f t="shared" si="168"/>
        <v/>
      </c>
      <c r="M758" s="7" t="str">
        <f>IF(A758="","",IF(S758="",IF(A758="","",VLOOKUP(K758,calendar_price_2013,MATCH(SUMIF(A$2:A11449,A758,L$2:L11449),Sheet2!$C$1:$P$1,0)+1,0)),S758)*L758)</f>
        <v/>
      </c>
      <c r="N758" s="7" t="str">
        <f t="shared" ref="N758" si="169">IF(A758="","",IF(T758=1,0,M758*0.2))</f>
        <v/>
      </c>
      <c r="O758" s="7" t="str">
        <f>IF(H758="","",SUMIF(A758:A11450,A758,M758:M11450)+SUMIF(A758:A11450,A758,N758:N11450))</f>
        <v/>
      </c>
      <c r="R758" s="7" t="str">
        <f t="shared" ref="R758" si="170">IF(ISBLANK(Q758),"",Q758-O758)</f>
        <v/>
      </c>
      <c r="AH758" s="9" t="str">
        <f>IF(H758="","",SUMIF(A758:A11450,A758,L758:L11450))</f>
        <v/>
      </c>
      <c r="AI758" s="9" t="str">
        <f t="shared" ref="AI758" si="171">IF(AH758="","",AH758/100)</f>
        <v/>
      </c>
    </row>
    <row r="759" spans="1:37" ht="20.100000000000001" customHeight="1">
      <c r="M759" s="7" t="str">
        <f>IF(A759="","",IF(S759="",IF(A759="","",VLOOKUP(K759,calendar_price_2013,MATCH(SUMIF(A$2:A11349,A759,L$2:L11349),Sheet2!$C$1:$P$1,0)+1,0)),S759)*L759)</f>
        <v/>
      </c>
      <c r="N759" s="7" t="str">
        <f t="shared" si="109"/>
        <v/>
      </c>
      <c r="O759" s="7" t="str">
        <f t="shared" ref="O759:O799" si="172">IF(H759="","",SUMIF(A759:A11350,A759,M759:M11350)+SUMIF(A759:A11350,A759,N759:N11350))</f>
        <v/>
      </c>
      <c r="R759" s="7" t="str">
        <f t="shared" si="110"/>
        <v/>
      </c>
      <c r="T759" s="9">
        <v>1</v>
      </c>
      <c r="AH759" s="9" t="str">
        <f t="shared" ref="AH759:AH800" si="173">IF(H759="","",SUMIF(A759:A11350,A759,L759:L11350))</f>
        <v/>
      </c>
      <c r="AI759" s="9" t="str">
        <f t="shared" si="111"/>
        <v/>
      </c>
      <c r="AJ759" s="9">
        <v>0</v>
      </c>
      <c r="AK759" s="9">
        <v>0</v>
      </c>
    </row>
    <row r="760" spans="1:37" ht="20.100000000000001" customHeight="1">
      <c r="M760" s="7" t="str">
        <f>IF(A760="","",IF(S760="",IF(A760="","",VLOOKUP(K760,calendar_price_2013,MATCH(SUMIF(A$2:A11350,A760,L$2:L11350),Sheet2!$C$1:$P$1,0)+1,0)),S760)*L760)</f>
        <v/>
      </c>
      <c r="N760" s="7" t="str">
        <f t="shared" si="109"/>
        <v/>
      </c>
      <c r="O760" s="7" t="str">
        <f t="shared" si="172"/>
        <v/>
      </c>
      <c r="R760" s="7" t="str">
        <f t="shared" si="110"/>
        <v/>
      </c>
      <c r="T760" s="9">
        <v>1</v>
      </c>
      <c r="AH760" s="9" t="str">
        <f t="shared" si="173"/>
        <v/>
      </c>
      <c r="AI760" s="9" t="str">
        <f t="shared" si="111"/>
        <v/>
      </c>
      <c r="AJ760" s="9">
        <v>0</v>
      </c>
      <c r="AK760" s="9">
        <v>0</v>
      </c>
    </row>
    <row r="761" spans="1:37" ht="20.100000000000001" customHeight="1">
      <c r="M761" s="7" t="str">
        <f>IF(A761="","",IF(S761="",IF(A761="","",VLOOKUP(K761,calendar_price_2013,MATCH(SUMIF(A$2:A11351,A761,L$2:L11351),Sheet2!$C$1:$P$1,0)+1,0)),S761)*L761)</f>
        <v/>
      </c>
      <c r="N761" s="7" t="str">
        <f t="shared" si="109"/>
        <v/>
      </c>
      <c r="O761" s="7" t="str">
        <f t="shared" si="172"/>
        <v/>
      </c>
      <c r="R761" s="7" t="str">
        <f t="shared" si="110"/>
        <v/>
      </c>
      <c r="T761" s="9">
        <v>1</v>
      </c>
      <c r="AH761" s="9" t="str">
        <f t="shared" si="173"/>
        <v/>
      </c>
      <c r="AI761" s="9" t="str">
        <f t="shared" si="111"/>
        <v/>
      </c>
      <c r="AJ761" s="9">
        <v>0</v>
      </c>
      <c r="AK761" s="9">
        <v>0</v>
      </c>
    </row>
    <row r="762" spans="1:37" ht="20.100000000000001" customHeight="1">
      <c r="M762" s="7" t="str">
        <f>IF(A762="","",IF(S762="",IF(A762="","",VLOOKUP(K762,calendar_price_2013,MATCH(SUMIF(A$2:A11352,A762,L$2:L11352),Sheet2!$C$1:$P$1,0)+1,0)),S762)*L762)</f>
        <v/>
      </c>
      <c r="N762" s="7" t="str">
        <f t="shared" si="109"/>
        <v/>
      </c>
      <c r="O762" s="7" t="str">
        <f t="shared" si="172"/>
        <v/>
      </c>
      <c r="R762" s="7" t="str">
        <f t="shared" si="110"/>
        <v/>
      </c>
      <c r="T762" s="9">
        <v>1</v>
      </c>
      <c r="AH762" s="9" t="str">
        <f t="shared" si="173"/>
        <v/>
      </c>
      <c r="AI762" s="9" t="str">
        <f t="shared" si="111"/>
        <v/>
      </c>
      <c r="AJ762" s="9">
        <v>0</v>
      </c>
      <c r="AK762" s="9">
        <v>0</v>
      </c>
    </row>
    <row r="763" spans="1:37" ht="20.100000000000001" customHeight="1">
      <c r="M763" s="7" t="str">
        <f>IF(A763="","",IF(S763="",IF(A763="","",VLOOKUP(K763,calendar_price_2013,MATCH(SUMIF(A$2:A11353,A763,L$2:L11353),Sheet2!$C$1:$P$1,0)+1,0)),S763)*L763)</f>
        <v/>
      </c>
      <c r="N763" s="7" t="str">
        <f t="shared" si="109"/>
        <v/>
      </c>
      <c r="O763" s="7" t="str">
        <f t="shared" si="172"/>
        <v/>
      </c>
      <c r="R763" s="7" t="str">
        <f t="shared" si="110"/>
        <v/>
      </c>
      <c r="T763" s="9">
        <v>1</v>
      </c>
      <c r="AH763" s="9" t="str">
        <f t="shared" si="173"/>
        <v/>
      </c>
      <c r="AI763" s="9" t="str">
        <f t="shared" si="111"/>
        <v/>
      </c>
    </row>
    <row r="764" spans="1:37" ht="20.100000000000001" customHeight="1">
      <c r="M764" s="7" t="str">
        <f>IF(A764="","",IF(S764="",IF(A764="","",VLOOKUP(K764,calendar_price_2013,MATCH(SUMIF(A$2:A11354,A764,L$2:L11354),Sheet2!$C$1:$P$1,0)+1,0)),S764)*L764)</f>
        <v/>
      </c>
      <c r="N764" s="7" t="str">
        <f t="shared" si="109"/>
        <v/>
      </c>
      <c r="O764" s="7" t="str">
        <f t="shared" si="172"/>
        <v/>
      </c>
      <c r="R764" s="7" t="str">
        <f t="shared" si="110"/>
        <v/>
      </c>
      <c r="T764" s="9">
        <v>1</v>
      </c>
      <c r="AH764" s="9" t="str">
        <f t="shared" si="173"/>
        <v/>
      </c>
      <c r="AI764" s="9" t="str">
        <f t="shared" si="111"/>
        <v/>
      </c>
      <c r="AJ764" s="9">
        <v>0</v>
      </c>
      <c r="AK764" s="9">
        <v>0</v>
      </c>
    </row>
    <row r="765" spans="1:37" ht="20.100000000000001" customHeight="1">
      <c r="M765" s="7" t="str">
        <f>IF(A765="","",IF(S765="",IF(A765="","",VLOOKUP(K765,calendar_price_2013,MATCH(SUMIF(A$2:A11355,A765,L$2:L11355),Sheet2!$C$1:$P$1,0)+1,0)),S765)*L765)</f>
        <v/>
      </c>
      <c r="N765" s="7" t="str">
        <f t="shared" si="109"/>
        <v/>
      </c>
      <c r="O765" s="7" t="str">
        <f t="shared" si="172"/>
        <v/>
      </c>
      <c r="R765" s="7" t="str">
        <f t="shared" si="110"/>
        <v/>
      </c>
      <c r="T765" s="9">
        <v>1</v>
      </c>
      <c r="AH765" s="9" t="str">
        <f t="shared" si="173"/>
        <v/>
      </c>
      <c r="AI765" s="9" t="str">
        <f t="shared" si="111"/>
        <v/>
      </c>
    </row>
    <row r="766" spans="1:37" ht="20.100000000000001" customHeight="1">
      <c r="M766" s="7" t="str">
        <f>IF(A766="","",IF(S766="",IF(A766="","",VLOOKUP(K766,calendar_price_2013,MATCH(SUMIF(A$2:A11356,A766,L$2:L11356),Sheet2!$C$1:$P$1,0)+1,0)),S766)*L766)</f>
        <v/>
      </c>
      <c r="N766" s="7" t="str">
        <f t="shared" si="109"/>
        <v/>
      </c>
      <c r="O766" s="7" t="str">
        <f t="shared" si="172"/>
        <v/>
      </c>
      <c r="R766" s="7" t="str">
        <f t="shared" si="110"/>
        <v/>
      </c>
      <c r="T766" s="9">
        <v>1</v>
      </c>
      <c r="AH766" s="9" t="str">
        <f t="shared" si="173"/>
        <v/>
      </c>
      <c r="AI766" s="9" t="str">
        <f t="shared" si="111"/>
        <v/>
      </c>
      <c r="AJ766" s="9">
        <v>0</v>
      </c>
      <c r="AK766" s="9">
        <v>0</v>
      </c>
    </row>
    <row r="767" spans="1:37" ht="20.100000000000001" customHeight="1">
      <c r="M767" s="7" t="str">
        <f>IF(A767="","",IF(S767="",IF(A767="","",VLOOKUP(K767,calendar_price_2013,MATCH(SUMIF(A$2:A11357,A767,L$2:L11357),Sheet2!$C$1:$P$1,0)+1,0)),S767)*L767)</f>
        <v/>
      </c>
      <c r="N767" s="7" t="str">
        <f t="shared" si="109"/>
        <v/>
      </c>
      <c r="O767" s="7" t="str">
        <f t="shared" si="172"/>
        <v/>
      </c>
      <c r="R767" s="7" t="str">
        <f t="shared" si="110"/>
        <v/>
      </c>
      <c r="T767" s="9">
        <v>1</v>
      </c>
      <c r="AH767" s="9" t="str">
        <f t="shared" si="173"/>
        <v/>
      </c>
      <c r="AI767" s="9" t="str">
        <f t="shared" si="111"/>
        <v/>
      </c>
      <c r="AJ767" s="9">
        <v>0</v>
      </c>
      <c r="AK767" s="9">
        <v>0</v>
      </c>
    </row>
    <row r="768" spans="1:37" ht="20.100000000000001" customHeight="1">
      <c r="M768" s="7" t="str">
        <f>IF(A768="","",IF(S768="",IF(A768="","",VLOOKUP(K768,calendar_price_2013,MATCH(SUMIF(A$2:A11358,A768,L$2:L11358),Sheet2!$C$1:$P$1,0)+1,0)),S768)*L768)</f>
        <v/>
      </c>
      <c r="N768" s="7" t="str">
        <f t="shared" si="109"/>
        <v/>
      </c>
      <c r="O768" s="7" t="str">
        <f t="shared" si="172"/>
        <v/>
      </c>
      <c r="R768" s="7" t="str">
        <f t="shared" si="110"/>
        <v/>
      </c>
      <c r="T768" s="9">
        <v>1</v>
      </c>
      <c r="AH768" s="9" t="str">
        <f t="shared" si="173"/>
        <v/>
      </c>
      <c r="AI768" s="9" t="str">
        <f t="shared" si="111"/>
        <v/>
      </c>
      <c r="AJ768" s="9">
        <v>0</v>
      </c>
      <c r="AK768" s="9">
        <v>0</v>
      </c>
    </row>
    <row r="769" spans="13:37" ht="20.100000000000001" customHeight="1">
      <c r="M769" s="7" t="str">
        <f>IF(A769="","",IF(S769="",IF(A769="","",VLOOKUP(K769,calendar_price_2013,MATCH(SUMIF(A$2:A11359,A769,L$2:L11359),Sheet2!$C$1:$P$1,0)+1,0)),S769)*L769)</f>
        <v/>
      </c>
      <c r="N769" s="7" t="str">
        <f t="shared" si="109"/>
        <v/>
      </c>
      <c r="O769" s="7" t="str">
        <f t="shared" si="172"/>
        <v/>
      </c>
      <c r="R769" s="7" t="str">
        <f t="shared" si="110"/>
        <v/>
      </c>
      <c r="T769" s="9">
        <v>1</v>
      </c>
      <c r="AH769" s="9" t="str">
        <f t="shared" si="173"/>
        <v/>
      </c>
      <c r="AI769" s="9" t="str">
        <f t="shared" si="111"/>
        <v/>
      </c>
      <c r="AJ769" s="9">
        <v>0</v>
      </c>
      <c r="AK769" s="9">
        <v>0</v>
      </c>
    </row>
    <row r="770" spans="13:37" ht="20.100000000000001" customHeight="1">
      <c r="M770" s="7" t="str">
        <f>IF(A770="","",IF(S770="",IF(A770="","",VLOOKUP(K770,calendar_price_2013,MATCH(SUMIF(A$2:A11360,A770,L$2:L11360),Sheet2!$C$1:$P$1,0)+1,0)),S770)*L770)</f>
        <v/>
      </c>
      <c r="N770" s="7" t="str">
        <f t="shared" si="109"/>
        <v/>
      </c>
      <c r="O770" s="7" t="str">
        <f t="shared" si="172"/>
        <v/>
      </c>
      <c r="R770" s="7" t="str">
        <f t="shared" si="110"/>
        <v/>
      </c>
      <c r="T770" s="9">
        <v>1</v>
      </c>
      <c r="AH770" s="9" t="str">
        <f t="shared" si="173"/>
        <v/>
      </c>
      <c r="AI770" s="9" t="str">
        <f t="shared" si="111"/>
        <v/>
      </c>
      <c r="AJ770" s="9">
        <v>0</v>
      </c>
      <c r="AK770" s="9">
        <v>0</v>
      </c>
    </row>
    <row r="771" spans="13:37" ht="20.100000000000001" customHeight="1">
      <c r="M771" s="7" t="str">
        <f>IF(A771="","",IF(S771="",IF(A771="","",VLOOKUP(K771,calendar_price_2013,MATCH(SUMIF(A$2:A11361,A771,L$2:L11361),Sheet2!$C$1:$P$1,0)+1,0)),S771)*L771)</f>
        <v/>
      </c>
      <c r="N771" s="7" t="str">
        <f t="shared" si="109"/>
        <v/>
      </c>
      <c r="O771" s="7" t="str">
        <f t="shared" si="172"/>
        <v/>
      </c>
      <c r="R771" s="7" t="str">
        <f t="shared" si="110"/>
        <v/>
      </c>
      <c r="T771" s="9">
        <v>1</v>
      </c>
      <c r="AH771" s="9" t="str">
        <f t="shared" si="173"/>
        <v/>
      </c>
      <c r="AI771" s="9" t="str">
        <f t="shared" si="111"/>
        <v/>
      </c>
      <c r="AJ771" s="9">
        <v>0</v>
      </c>
      <c r="AK771" s="9">
        <v>0</v>
      </c>
    </row>
    <row r="772" spans="13:37" ht="20.100000000000001" customHeight="1">
      <c r="M772" s="7" t="str">
        <f>IF(A772="","",IF(S772="",IF(A772="","",VLOOKUP(K772,calendar_price_2013,MATCH(SUMIF(A$2:A11362,A772,L$2:L11362),Sheet2!$C$1:$P$1,0)+1,0)),S772)*L772)</f>
        <v/>
      </c>
      <c r="N772" s="7" t="str">
        <f t="shared" si="109"/>
        <v/>
      </c>
      <c r="O772" s="7" t="str">
        <f t="shared" si="172"/>
        <v/>
      </c>
      <c r="R772" s="7" t="str">
        <f t="shared" si="110"/>
        <v/>
      </c>
      <c r="T772" s="9">
        <v>1</v>
      </c>
      <c r="AH772" s="9" t="str">
        <f t="shared" si="173"/>
        <v/>
      </c>
      <c r="AI772" s="9" t="str">
        <f t="shared" si="111"/>
        <v/>
      </c>
      <c r="AJ772" s="9">
        <v>0</v>
      </c>
      <c r="AK772" s="9">
        <v>0</v>
      </c>
    </row>
    <row r="773" spans="13:37" ht="20.100000000000001" customHeight="1">
      <c r="M773" s="7" t="str">
        <f>IF(A773="","",IF(S773="",IF(A773="","",VLOOKUP(K773,calendar_price_2013,MATCH(SUMIF(A$2:A11363,A773,L$2:L11363),Sheet2!$C$1:$P$1,0)+1,0)),S773)*L773)</f>
        <v/>
      </c>
      <c r="N773" s="7" t="str">
        <f t="shared" si="109"/>
        <v/>
      </c>
      <c r="O773" s="7" t="str">
        <f t="shared" si="172"/>
        <v/>
      </c>
      <c r="R773" s="7" t="str">
        <f t="shared" si="110"/>
        <v/>
      </c>
      <c r="T773" s="9">
        <v>1</v>
      </c>
      <c r="AH773" s="9" t="str">
        <f t="shared" si="173"/>
        <v/>
      </c>
      <c r="AI773" s="9" t="str">
        <f t="shared" si="111"/>
        <v/>
      </c>
      <c r="AJ773" s="9">
        <v>0</v>
      </c>
      <c r="AK773" s="9">
        <v>0</v>
      </c>
    </row>
    <row r="774" spans="13:37" ht="20.100000000000001" customHeight="1">
      <c r="M774" s="7" t="str">
        <f>IF(A774="","",IF(S774="",IF(A774="","",VLOOKUP(K774,calendar_price_2013,MATCH(SUMIF(A$2:A11364,A774,L$2:L11364),Sheet2!$C$1:$P$1,0)+1,0)),S774)*L774)</f>
        <v/>
      </c>
      <c r="N774" s="7" t="str">
        <f t="shared" si="109"/>
        <v/>
      </c>
      <c r="O774" s="7" t="str">
        <f t="shared" si="172"/>
        <v/>
      </c>
      <c r="R774" s="7" t="str">
        <f t="shared" si="110"/>
        <v/>
      </c>
      <c r="T774" s="9">
        <v>1</v>
      </c>
      <c r="AH774" s="9" t="str">
        <f t="shared" si="173"/>
        <v/>
      </c>
      <c r="AI774" s="9" t="str">
        <f t="shared" si="111"/>
        <v/>
      </c>
      <c r="AJ774" s="9">
        <v>0</v>
      </c>
      <c r="AK774" s="9">
        <v>0</v>
      </c>
    </row>
    <row r="775" spans="13:37" ht="20.100000000000001" customHeight="1">
      <c r="M775" s="7" t="str">
        <f>IF(A775="","",IF(S775="",IF(A775="","",VLOOKUP(K775,calendar_price_2013,MATCH(SUMIF(A$2:A11365,A775,L$2:L11365),Sheet2!$C$1:$P$1,0)+1,0)),S775)*L775)</f>
        <v/>
      </c>
      <c r="N775" s="7" t="str">
        <f t="shared" si="109"/>
        <v/>
      </c>
      <c r="O775" s="7" t="str">
        <f t="shared" si="172"/>
        <v/>
      </c>
      <c r="R775" s="7" t="str">
        <f t="shared" si="110"/>
        <v/>
      </c>
      <c r="T775" s="9">
        <v>1</v>
      </c>
      <c r="AH775" s="9" t="str">
        <f t="shared" si="173"/>
        <v/>
      </c>
      <c r="AI775" s="9" t="str">
        <f t="shared" si="111"/>
        <v/>
      </c>
      <c r="AJ775" s="9">
        <v>0</v>
      </c>
      <c r="AK775" s="9">
        <v>0</v>
      </c>
    </row>
    <row r="776" spans="13:37" ht="20.100000000000001" customHeight="1">
      <c r="M776" s="7" t="str">
        <f>IF(A776="","",IF(S776="",IF(A776="","",VLOOKUP(K776,calendar_price_2013,MATCH(SUMIF(A$2:A11366,A776,L$2:L11366),Sheet2!$C$1:$P$1,0)+1,0)),S776)*L776)</f>
        <v/>
      </c>
      <c r="N776" s="7" t="str">
        <f t="shared" si="109"/>
        <v/>
      </c>
      <c r="O776" s="7" t="str">
        <f t="shared" si="172"/>
        <v/>
      </c>
      <c r="R776" s="7" t="str">
        <f t="shared" si="110"/>
        <v/>
      </c>
      <c r="T776" s="9">
        <v>1</v>
      </c>
      <c r="AH776" s="9" t="str">
        <f t="shared" si="173"/>
        <v/>
      </c>
      <c r="AI776" s="9" t="str">
        <f t="shared" si="111"/>
        <v/>
      </c>
      <c r="AJ776" s="9">
        <v>0</v>
      </c>
      <c r="AK776" s="9">
        <v>0</v>
      </c>
    </row>
    <row r="777" spans="13:37" ht="20.100000000000001" customHeight="1">
      <c r="M777" s="7" t="str">
        <f>IF(A777="","",IF(S777="",IF(A777="","",VLOOKUP(K777,calendar_price_2013,MATCH(SUMIF(A$2:A11367,A777,L$2:L11367),Sheet2!$C$1:$P$1,0)+1,0)),S777)*L777)</f>
        <v/>
      </c>
      <c r="N777" s="7" t="str">
        <f t="shared" si="109"/>
        <v/>
      </c>
      <c r="O777" s="7" t="str">
        <f t="shared" si="172"/>
        <v/>
      </c>
      <c r="R777" s="7" t="str">
        <f t="shared" si="110"/>
        <v/>
      </c>
      <c r="T777" s="9">
        <v>1</v>
      </c>
      <c r="AH777" s="9" t="str">
        <f t="shared" si="173"/>
        <v/>
      </c>
      <c r="AI777" s="9" t="str">
        <f t="shared" si="111"/>
        <v/>
      </c>
      <c r="AJ777" s="9">
        <v>0</v>
      </c>
      <c r="AK777" s="9">
        <v>0</v>
      </c>
    </row>
    <row r="778" spans="13:37" ht="20.100000000000001" customHeight="1">
      <c r="M778" s="7" t="str">
        <f>IF(A778="","",IF(S778="",IF(A778="","",VLOOKUP(K778,calendar_price_2013,MATCH(SUMIF(A$2:A11368,A778,L$2:L11368),Sheet2!$C$1:$P$1,0)+1,0)),S778)*L778)</f>
        <v/>
      </c>
      <c r="N778" s="7" t="str">
        <f t="shared" si="109"/>
        <v/>
      </c>
      <c r="O778" s="7" t="str">
        <f t="shared" si="172"/>
        <v/>
      </c>
      <c r="R778" s="7" t="str">
        <f t="shared" si="110"/>
        <v/>
      </c>
      <c r="T778" s="9">
        <v>1</v>
      </c>
      <c r="AH778" s="9" t="str">
        <f t="shared" si="173"/>
        <v/>
      </c>
      <c r="AI778" s="9" t="str">
        <f t="shared" si="111"/>
        <v/>
      </c>
      <c r="AJ778" s="9">
        <v>0</v>
      </c>
      <c r="AK778" s="9">
        <v>1</v>
      </c>
    </row>
    <row r="779" spans="13:37" ht="20.100000000000001" customHeight="1">
      <c r="M779" s="7" t="str">
        <f>IF(A779="","",IF(S779="",IF(A779="","",VLOOKUP(K779,calendar_price_2013,MATCH(SUMIF(A$2:A11369,A779,L$2:L11369),Sheet2!$C$1:$P$1,0)+1,0)),S779)*L779)</f>
        <v/>
      </c>
      <c r="N779" s="7" t="str">
        <f t="shared" si="109"/>
        <v/>
      </c>
      <c r="O779" s="7" t="str">
        <f t="shared" si="172"/>
        <v/>
      </c>
      <c r="R779" s="7" t="str">
        <f t="shared" si="110"/>
        <v/>
      </c>
      <c r="T779" s="9">
        <v>1</v>
      </c>
      <c r="AH779" s="9" t="str">
        <f t="shared" si="173"/>
        <v/>
      </c>
      <c r="AI779" s="9" t="str">
        <f t="shared" si="111"/>
        <v/>
      </c>
    </row>
    <row r="780" spans="13:37" ht="20.100000000000001" customHeight="1">
      <c r="M780" s="7" t="str">
        <f>IF(A780="","",IF(S780="",IF(A780="","",VLOOKUP(K780,calendar_price_2013,MATCH(SUMIF(A$2:A11370,A780,L$2:L11370),Sheet2!$C$1:$P$1,0)+1,0)),S780)*L780)</f>
        <v/>
      </c>
      <c r="N780" s="7" t="str">
        <f t="shared" si="109"/>
        <v/>
      </c>
      <c r="O780" s="7" t="str">
        <f t="shared" si="172"/>
        <v/>
      </c>
      <c r="R780" s="7" t="str">
        <f t="shared" si="110"/>
        <v/>
      </c>
      <c r="T780" s="9">
        <v>1</v>
      </c>
      <c r="AH780" s="9" t="str">
        <f t="shared" si="173"/>
        <v/>
      </c>
      <c r="AI780" s="9" t="str">
        <f t="shared" si="111"/>
        <v/>
      </c>
    </row>
    <row r="781" spans="13:37" ht="20.100000000000001" customHeight="1">
      <c r="M781" s="7" t="str">
        <f>IF(A781="","",IF(S781="",IF(A781="","",VLOOKUP(K781,calendar_price_2013,MATCH(SUMIF(A$2:A11371,A781,L$2:L11371),Sheet2!$C$1:$P$1,0)+1,0)),S781)*L781)</f>
        <v/>
      </c>
      <c r="N781" s="7" t="str">
        <f t="shared" si="109"/>
        <v/>
      </c>
      <c r="O781" s="7" t="str">
        <f t="shared" si="172"/>
        <v/>
      </c>
      <c r="R781" s="7" t="str">
        <f t="shared" si="110"/>
        <v/>
      </c>
      <c r="T781" s="9">
        <v>1</v>
      </c>
      <c r="AB781" s="9" t="s">
        <v>189</v>
      </c>
      <c r="AH781" s="9" t="str">
        <f t="shared" si="173"/>
        <v/>
      </c>
      <c r="AI781" s="9" t="str">
        <f t="shared" si="111"/>
        <v/>
      </c>
      <c r="AJ781" s="9">
        <v>1</v>
      </c>
    </row>
    <row r="782" spans="13:37" ht="20.100000000000001" customHeight="1">
      <c r="M782" s="7" t="str">
        <f>IF(A782="","",IF(S782="",IF(A782="","",VLOOKUP(K782,calendar_price_2013,MATCH(SUMIF(A$2:A11372,A782,L$2:L11372),Sheet2!$C$1:$P$1,0)+1,0)),S782)*L782)</f>
        <v/>
      </c>
      <c r="N782" s="7" t="str">
        <f t="shared" si="109"/>
        <v/>
      </c>
      <c r="O782" s="7" t="str">
        <f t="shared" si="172"/>
        <v/>
      </c>
      <c r="R782" s="7" t="str">
        <f t="shared" si="110"/>
        <v/>
      </c>
      <c r="T782" s="9">
        <v>1</v>
      </c>
      <c r="AH782" s="9" t="str">
        <f t="shared" si="173"/>
        <v/>
      </c>
      <c r="AI782" s="9" t="str">
        <f t="shared" si="111"/>
        <v/>
      </c>
    </row>
    <row r="783" spans="13:37" ht="20.100000000000001" customHeight="1">
      <c r="M783" s="7" t="str">
        <f>IF(A783="","",IF(S783="",IF(A783="","",VLOOKUP(K783,calendar_price_2013,MATCH(SUMIF(A$2:A11373,A783,L$2:L11373),Sheet2!$C$1:$P$1,0)+1,0)),S783)*L783)</f>
        <v/>
      </c>
      <c r="N783" s="7" t="str">
        <f t="shared" si="109"/>
        <v/>
      </c>
      <c r="O783" s="7" t="str">
        <f t="shared" si="172"/>
        <v/>
      </c>
      <c r="R783" s="7" t="str">
        <f t="shared" si="110"/>
        <v/>
      </c>
      <c r="T783" s="9">
        <v>1</v>
      </c>
      <c r="AH783" s="9" t="str">
        <f t="shared" si="173"/>
        <v/>
      </c>
      <c r="AI783" s="9" t="str">
        <f t="shared" si="111"/>
        <v/>
      </c>
    </row>
    <row r="784" spans="13:37" ht="20.100000000000001" customHeight="1">
      <c r="M784" s="7" t="str">
        <f>IF(A784="","",IF(S784="",IF(A784="","",VLOOKUP(K784,calendar_price_2013,MATCH(SUMIF(A$2:A11374,A784,L$2:L11374),Sheet2!$C$1:$P$1,0)+1,0)),S784)*L784)</f>
        <v/>
      </c>
      <c r="N784" s="7" t="str">
        <f t="shared" si="109"/>
        <v/>
      </c>
      <c r="O784" s="7" t="str">
        <f t="shared" si="172"/>
        <v/>
      </c>
      <c r="R784" s="7" t="str">
        <f t="shared" si="110"/>
        <v/>
      </c>
      <c r="T784" s="9">
        <v>1</v>
      </c>
      <c r="AH784" s="9" t="str">
        <f t="shared" si="173"/>
        <v/>
      </c>
      <c r="AI784" s="9" t="str">
        <f t="shared" si="111"/>
        <v/>
      </c>
      <c r="AJ784" s="9">
        <v>1</v>
      </c>
    </row>
    <row r="785" spans="13:37" ht="20.100000000000001" customHeight="1">
      <c r="M785" s="7" t="str">
        <f>IF(A785="","",IF(S785="",IF(A785="","",VLOOKUP(K785,calendar_price_2013,MATCH(SUMIF(A$2:A11375,A785,L$2:L11375),Sheet2!$C$1:$P$1,0)+1,0)),S785)*L785)</f>
        <v/>
      </c>
      <c r="N785" s="7" t="str">
        <f t="shared" si="109"/>
        <v/>
      </c>
      <c r="O785" s="7" t="str">
        <f t="shared" si="172"/>
        <v/>
      </c>
      <c r="R785" s="7" t="str">
        <f t="shared" si="110"/>
        <v/>
      </c>
      <c r="T785" s="9">
        <v>1</v>
      </c>
      <c r="AH785" s="9" t="str">
        <f t="shared" si="173"/>
        <v/>
      </c>
      <c r="AI785" s="9" t="str">
        <f t="shared" si="111"/>
        <v/>
      </c>
    </row>
    <row r="786" spans="13:37" ht="20.100000000000001" customHeight="1">
      <c r="M786" s="7" t="str">
        <f>IF(A786="","",IF(S786="",IF(A786="","",VLOOKUP(K786,calendar_price_2013,MATCH(SUMIF(A$2:A11376,A786,L$2:L11376),Sheet2!$C$1:$P$1,0)+1,0)),S786)*L786)</f>
        <v/>
      </c>
      <c r="N786" s="7" t="str">
        <f t="shared" si="109"/>
        <v/>
      </c>
      <c r="O786" s="7" t="str">
        <f t="shared" si="172"/>
        <v/>
      </c>
      <c r="R786" s="7" t="str">
        <f t="shared" si="110"/>
        <v/>
      </c>
      <c r="T786" s="9">
        <v>1</v>
      </c>
      <c r="AH786" s="9" t="str">
        <f t="shared" si="173"/>
        <v/>
      </c>
      <c r="AI786" s="9" t="str">
        <f t="shared" si="111"/>
        <v/>
      </c>
    </row>
    <row r="787" spans="13:37" ht="20.100000000000001" customHeight="1">
      <c r="M787" s="7" t="str">
        <f>IF(A787="","",IF(S787="",IF(A787="","",VLOOKUP(K787,calendar_price_2013,MATCH(SUMIF(A$2:A11377,A787,L$2:L11377),Sheet2!$C$1:$P$1,0)+1,0)),S787)*L787)</f>
        <v/>
      </c>
      <c r="N787" s="7" t="str">
        <f t="shared" si="109"/>
        <v/>
      </c>
      <c r="O787" s="7" t="str">
        <f t="shared" si="172"/>
        <v/>
      </c>
      <c r="R787" s="7" t="str">
        <f t="shared" si="110"/>
        <v/>
      </c>
      <c r="T787" s="9">
        <v>1</v>
      </c>
      <c r="AH787" s="9" t="str">
        <f t="shared" si="173"/>
        <v/>
      </c>
      <c r="AI787" s="9" t="str">
        <f t="shared" si="111"/>
        <v/>
      </c>
      <c r="AJ787" s="9">
        <v>0</v>
      </c>
      <c r="AK787" s="9">
        <v>1</v>
      </c>
    </row>
    <row r="788" spans="13:37" ht="20.100000000000001" customHeight="1">
      <c r="M788" s="7" t="str">
        <f>IF(A788="","",IF(S788="",IF(A788="","",VLOOKUP(K788,calendar_price_2013,MATCH(SUMIF(A$2:A11378,A788,L$2:L11378),Sheet2!$C$1:$P$1,0)+1,0)),S788)*L788)</f>
        <v/>
      </c>
      <c r="N788" s="7" t="str">
        <f t="shared" si="109"/>
        <v/>
      </c>
      <c r="O788" s="7" t="str">
        <f t="shared" si="172"/>
        <v/>
      </c>
      <c r="R788" s="7" t="str">
        <f t="shared" si="110"/>
        <v/>
      </c>
      <c r="T788" s="9">
        <v>1</v>
      </c>
      <c r="AH788" s="9" t="str">
        <f t="shared" si="173"/>
        <v/>
      </c>
      <c r="AI788" s="9" t="str">
        <f t="shared" si="111"/>
        <v/>
      </c>
    </row>
    <row r="789" spans="13:37" ht="20.100000000000001" customHeight="1">
      <c r="M789" s="7" t="str">
        <f>IF(A789="","",IF(S789="",IF(A789="","",VLOOKUP(K789,calendar_price_2013,MATCH(SUMIF(A$2:A11379,A789,L$2:L11379),Sheet2!$C$1:$P$1,0)+1,0)),S789)*L789)</f>
        <v/>
      </c>
      <c r="N789" s="7" t="str">
        <f t="shared" si="109"/>
        <v/>
      </c>
      <c r="O789" s="7" t="str">
        <f t="shared" si="172"/>
        <v/>
      </c>
      <c r="R789" s="7" t="str">
        <f t="shared" si="110"/>
        <v/>
      </c>
      <c r="AH789" s="9" t="str">
        <f t="shared" si="173"/>
        <v/>
      </c>
      <c r="AI789" s="9" t="str">
        <f t="shared" si="111"/>
        <v/>
      </c>
      <c r="AJ789" s="9">
        <v>0</v>
      </c>
      <c r="AK789" s="9">
        <v>1</v>
      </c>
    </row>
    <row r="790" spans="13:37" ht="20.100000000000001" customHeight="1">
      <c r="M790" s="7" t="str">
        <f>IF(A790="","",IF(S790="",IF(A790="","",VLOOKUP(K790,calendar_price_2013,MATCH(SUMIF(A$2:A11380,A790,L$2:L11380),Sheet2!$C$1:$P$1,0)+1,0)),S790)*L790)</f>
        <v/>
      </c>
      <c r="N790" s="7" t="str">
        <f t="shared" si="109"/>
        <v/>
      </c>
      <c r="O790" s="7" t="str">
        <f t="shared" si="172"/>
        <v/>
      </c>
      <c r="R790" s="7" t="str">
        <f t="shared" si="110"/>
        <v/>
      </c>
      <c r="AH790" s="9" t="str">
        <f t="shared" si="173"/>
        <v/>
      </c>
      <c r="AI790" s="9" t="str">
        <f t="shared" si="111"/>
        <v/>
      </c>
    </row>
    <row r="791" spans="13:37" ht="20.100000000000001" customHeight="1">
      <c r="M791" s="7" t="str">
        <f>IF(A791="","",IF(S791="",IF(A791="","",VLOOKUP(K791,calendar_price_2013,MATCH(SUMIF(A$2:A11381,A791,L$2:L11381),Sheet2!$C$1:$P$1,0)+1,0)),S791)*L791)</f>
        <v/>
      </c>
      <c r="N791" s="7" t="str">
        <f t="shared" si="109"/>
        <v/>
      </c>
      <c r="O791" s="7" t="str">
        <f t="shared" si="172"/>
        <v/>
      </c>
      <c r="R791" s="7" t="str">
        <f t="shared" si="110"/>
        <v/>
      </c>
      <c r="AH791" s="9" t="str">
        <f t="shared" si="173"/>
        <v/>
      </c>
      <c r="AI791" s="9" t="str">
        <f t="shared" si="111"/>
        <v/>
      </c>
    </row>
    <row r="792" spans="13:37" ht="20.100000000000001" customHeight="1">
      <c r="M792" s="7" t="str">
        <f>IF(A792="","",IF(S792="",IF(A792="","",VLOOKUP(K792,calendar_price_2013,MATCH(SUMIF(A$2:A11382,A792,L$2:L11382),Sheet2!$C$1:$P$1,0)+1,0)),S792)*L792)</f>
        <v/>
      </c>
      <c r="N792" s="7" t="str">
        <f t="shared" si="109"/>
        <v/>
      </c>
      <c r="O792" s="7" t="str">
        <f t="shared" si="172"/>
        <v/>
      </c>
      <c r="R792" s="7" t="str">
        <f t="shared" si="110"/>
        <v/>
      </c>
      <c r="AH792" s="9" t="str">
        <f t="shared" si="173"/>
        <v/>
      </c>
      <c r="AI792" s="9" t="str">
        <f t="shared" si="111"/>
        <v/>
      </c>
      <c r="AJ792" s="9">
        <v>0</v>
      </c>
      <c r="AK792" s="9">
        <v>1</v>
      </c>
    </row>
    <row r="793" spans="13:37" ht="20.100000000000001" customHeight="1">
      <c r="M793" s="7" t="str">
        <f>IF(A793="","",IF(S793="",IF(A793="","",VLOOKUP(K793,calendar_price_2013,MATCH(SUMIF(A$2:A11383,A793,L$2:L11383),Sheet2!$C$1:$P$1,0)+1,0)),S793)*L793)</f>
        <v/>
      </c>
      <c r="N793" s="7" t="str">
        <f t="shared" si="109"/>
        <v/>
      </c>
      <c r="O793" s="7" t="str">
        <f t="shared" si="172"/>
        <v/>
      </c>
      <c r="R793" s="7" t="str">
        <f t="shared" si="110"/>
        <v/>
      </c>
      <c r="AH793" s="9" t="str">
        <f t="shared" si="173"/>
        <v/>
      </c>
      <c r="AI793" s="9" t="str">
        <f t="shared" si="111"/>
        <v/>
      </c>
    </row>
    <row r="794" spans="13:37" ht="20.100000000000001" customHeight="1">
      <c r="M794" s="7" t="str">
        <f>IF(A794="","",IF(S794="",IF(A794="","",VLOOKUP(K794,calendar_price_2013,MATCH(SUMIF(A$2:A11384,A794,L$2:L11384),Sheet2!$C$1:$P$1,0)+1,0)),S794)*L794)</f>
        <v/>
      </c>
      <c r="N794" s="7" t="str">
        <f t="shared" si="109"/>
        <v/>
      </c>
      <c r="O794" s="7" t="str">
        <f t="shared" si="172"/>
        <v/>
      </c>
      <c r="R794" s="7" t="str">
        <f t="shared" si="110"/>
        <v/>
      </c>
      <c r="AH794" s="9" t="str">
        <f t="shared" si="173"/>
        <v/>
      </c>
      <c r="AI794" s="9" t="str">
        <f t="shared" si="111"/>
        <v/>
      </c>
    </row>
    <row r="795" spans="13:37" ht="20.100000000000001" customHeight="1">
      <c r="M795" s="7" t="str">
        <f>IF(A795="","",IF(S795="",IF(A795="","",VLOOKUP(K795,calendar_price_2013,MATCH(SUMIF(A$2:A11385,A795,L$2:L11385),Sheet2!$C$1:$P$1,0)+1,0)),S795)*L795)</f>
        <v/>
      </c>
      <c r="N795" s="7" t="str">
        <f t="shared" si="109"/>
        <v/>
      </c>
      <c r="O795" s="7" t="str">
        <f t="shared" si="172"/>
        <v/>
      </c>
      <c r="R795" s="7" t="str">
        <f t="shared" si="110"/>
        <v/>
      </c>
      <c r="AH795" s="9" t="str">
        <f t="shared" si="173"/>
        <v/>
      </c>
      <c r="AI795" s="9" t="str">
        <f t="shared" si="111"/>
        <v/>
      </c>
    </row>
    <row r="796" spans="13:37" ht="20.100000000000001" customHeight="1">
      <c r="M796" s="7" t="str">
        <f>IF(A796="","",IF(S796="",IF(A796="","",VLOOKUP(K796,calendar_price_2013,MATCH(SUMIF(A$2:A11386,A796,L$2:L11386),Sheet2!$C$1:$P$1,0)+1,0)),S796)*L796)</f>
        <v/>
      </c>
      <c r="N796" s="7" t="str">
        <f t="shared" si="109"/>
        <v/>
      </c>
      <c r="O796" s="7" t="str">
        <f t="shared" si="172"/>
        <v/>
      </c>
      <c r="R796" s="7" t="str">
        <f t="shared" si="110"/>
        <v/>
      </c>
      <c r="AH796" s="9" t="str">
        <f t="shared" si="173"/>
        <v/>
      </c>
      <c r="AI796" s="9" t="str">
        <f t="shared" si="111"/>
        <v/>
      </c>
    </row>
    <row r="797" spans="13:37" ht="20.100000000000001" customHeight="1">
      <c r="M797" s="7" t="str">
        <f>IF(A797="","",IF(S797="",IF(A797="","",VLOOKUP(K797,calendar_price_2013,MATCH(SUMIF(A$2:A11387,A797,L$2:L11387),Sheet2!$C$1:$P$1,0)+1,0)),S797)*L797)</f>
        <v/>
      </c>
      <c r="N797" s="7" t="str">
        <f t="shared" si="109"/>
        <v/>
      </c>
      <c r="O797" s="7" t="str">
        <f t="shared" si="172"/>
        <v/>
      </c>
      <c r="R797" s="7" t="str">
        <f t="shared" si="110"/>
        <v/>
      </c>
      <c r="AH797" s="9" t="str">
        <f t="shared" si="173"/>
        <v/>
      </c>
      <c r="AI797" s="9" t="str">
        <f t="shared" si="111"/>
        <v/>
      </c>
    </row>
    <row r="798" spans="13:37" ht="20.100000000000001" customHeight="1">
      <c r="M798" s="7" t="str">
        <f>IF(A798="","",IF(S798="",IF(A798="","",VLOOKUP(K798,calendar_price_2013,MATCH(SUMIF(A$2:A11388,A798,L$2:L11388),Sheet2!$C$1:$P$1,0)+1,0)),S798)*L798)</f>
        <v/>
      </c>
      <c r="N798" s="7" t="str">
        <f t="shared" si="109"/>
        <v/>
      </c>
      <c r="O798" s="7" t="str">
        <f t="shared" si="172"/>
        <v/>
      </c>
      <c r="R798" s="7" t="str">
        <f t="shared" si="110"/>
        <v/>
      </c>
      <c r="AH798" s="9" t="str">
        <f t="shared" si="173"/>
        <v/>
      </c>
      <c r="AI798" s="9" t="str">
        <f t="shared" si="111"/>
        <v/>
      </c>
    </row>
    <row r="799" spans="13:37" ht="20.100000000000001" customHeight="1">
      <c r="M799" s="7" t="str">
        <f>IF(A799="","",IF(S799="",IF(A799="","",VLOOKUP(K799,calendar_price_2013,MATCH(SUMIF(A$2:A11389,A799,L$2:L11389),Sheet2!$C$1:$P$1,0)+1,0)),S799)*L799)</f>
        <v/>
      </c>
      <c r="N799" s="7" t="str">
        <f t="shared" si="109"/>
        <v/>
      </c>
      <c r="O799" s="7" t="str">
        <f t="shared" si="172"/>
        <v/>
      </c>
      <c r="R799" s="7" t="str">
        <f t="shared" si="110"/>
        <v/>
      </c>
      <c r="AH799" s="9" t="str">
        <f t="shared" si="173"/>
        <v/>
      </c>
      <c r="AI799" s="9" t="str">
        <f t="shared" si="111"/>
        <v/>
      </c>
    </row>
    <row r="800" spans="13:37" ht="20.100000000000001" customHeight="1">
      <c r="M800" s="7" t="str">
        <f>IF(A800="","",IF(S800="",IF(A800="","",VLOOKUP(K800,calendar_price_2013,MATCH(SUMIF(A$2:A11390,A800,L$2:L11390),Sheet2!$C$1:$P$1,0)+1,0)),S800)*L800)</f>
        <v/>
      </c>
      <c r="N800" s="7" t="str">
        <f t="shared" ref="N800:N863" si="174">IF(A800="","",IF(T800=1,0,M800*0.2))</f>
        <v/>
      </c>
      <c r="O800" s="7" t="str">
        <f t="shared" ref="O800:O863" si="175">IF(H800="","",SUMIF(A800:A11391,A800,M800:M11391)+SUMIF(A800:A11391,A800,N800:N11391))</f>
        <v/>
      </c>
      <c r="R800" s="7" t="str">
        <f t="shared" si="110"/>
        <v/>
      </c>
      <c r="AH800" s="9" t="str">
        <f t="shared" si="173"/>
        <v/>
      </c>
      <c r="AI800" s="9" t="str">
        <f t="shared" si="111"/>
        <v/>
      </c>
    </row>
    <row r="801" spans="1:35" ht="20.100000000000001" customHeight="1">
      <c r="M801" s="7" t="str">
        <f>IF(A801="","",IF(S801="",IF(A801="","",VLOOKUP(K801,calendar_price_2013,MATCH(SUMIF(A$2:A11391,A801,L$2:L11391),Sheet2!$C$1:$P$1,0)+1,0)),S801)*L801)</f>
        <v/>
      </c>
      <c r="N801" s="7" t="str">
        <f t="shared" si="174"/>
        <v/>
      </c>
      <c r="O801" s="7" t="str">
        <f t="shared" si="175"/>
        <v/>
      </c>
      <c r="R801" s="7" t="str">
        <f t="shared" ref="R801:R864" si="176">IF(ISBLANK(Q801),"",Q801-O801)</f>
        <v/>
      </c>
      <c r="AH801" s="9" t="str">
        <f t="shared" ref="AH801:AH864" si="177">IF(H801="","",SUMIF(A801:A11392,A801,L801:L11392))</f>
        <v/>
      </c>
      <c r="AI801" s="9" t="str">
        <f t="shared" ref="AI801:AI864" si="178">IF(AH801="","",AH801/100)</f>
        <v/>
      </c>
    </row>
    <row r="802" spans="1:35" ht="20.100000000000001" customHeight="1">
      <c r="M802" s="7" t="str">
        <f>IF(A802="","",IF(S802="",IF(A802="","",VLOOKUP(K802,calendar_price_2013,MATCH(SUMIF(A$2:A11392,A802,L$2:L11392),Sheet2!$C$1:$P$1,0)+1,0)),S802)*L802)</f>
        <v/>
      </c>
      <c r="N802" s="7" t="str">
        <f t="shared" si="174"/>
        <v/>
      </c>
      <c r="O802" s="7" t="str">
        <f t="shared" si="175"/>
        <v/>
      </c>
      <c r="R802" s="7" t="str">
        <f t="shared" si="176"/>
        <v/>
      </c>
      <c r="AH802" s="9" t="str">
        <f t="shared" si="177"/>
        <v/>
      </c>
      <c r="AI802" s="9" t="str">
        <f t="shared" si="178"/>
        <v/>
      </c>
    </row>
    <row r="803" spans="1:35" ht="20.100000000000001" customHeight="1">
      <c r="M803" s="7" t="str">
        <f>IF(A803="","",IF(S803="",IF(A803="","",VLOOKUP(K803,calendar_price_2013,MATCH(SUMIF(A$2:A11393,A803,L$2:L11393),Sheet2!$C$1:$P$1,0)+1,0)),S803)*L803)</f>
        <v/>
      </c>
      <c r="N803" s="7" t="str">
        <f t="shared" si="174"/>
        <v/>
      </c>
      <c r="O803" s="7" t="str">
        <f t="shared" si="175"/>
        <v/>
      </c>
      <c r="R803" s="7" t="str">
        <f t="shared" si="176"/>
        <v/>
      </c>
      <c r="AH803" s="9" t="str">
        <f t="shared" si="177"/>
        <v/>
      </c>
      <c r="AI803" s="9" t="str">
        <f t="shared" si="178"/>
        <v/>
      </c>
    </row>
    <row r="804" spans="1:35" ht="20.100000000000001" customHeight="1">
      <c r="A804" s="8" t="str">
        <f t="shared" ref="A804:A865" si="179">IF(K804="","",IF(B804="",A803,A803+1))</f>
        <v/>
      </c>
      <c r="M804" s="7" t="str">
        <f>IF(A804="","",IF(S804="",IF(A804="","",VLOOKUP(K804,calendar_price_2013,MATCH(SUMIF(A$2:A11394,A804,L$2:L11394),Sheet2!$C$1:$P$1,0)+1,0)),S804)*L804)</f>
        <v/>
      </c>
      <c r="N804" s="7" t="str">
        <f t="shared" si="174"/>
        <v/>
      </c>
      <c r="O804" s="7" t="str">
        <f t="shared" si="175"/>
        <v/>
      </c>
      <c r="R804" s="7" t="str">
        <f t="shared" si="176"/>
        <v/>
      </c>
      <c r="AH804" s="9" t="str">
        <f t="shared" si="177"/>
        <v/>
      </c>
      <c r="AI804" s="9" t="str">
        <f t="shared" si="178"/>
        <v/>
      </c>
    </row>
    <row r="805" spans="1:35" ht="20.100000000000001" customHeight="1">
      <c r="A805" s="8" t="str">
        <f t="shared" si="179"/>
        <v/>
      </c>
      <c r="M805" s="7" t="str">
        <f>IF(A805="","",IF(S805="",IF(A805="","",VLOOKUP(K805,calendar_price_2013,MATCH(SUMIF(A$2:A11395,A805,L$2:L11395),Sheet2!$C$1:$P$1,0)+1,0)),S805)*L805)</f>
        <v/>
      </c>
      <c r="N805" s="7" t="str">
        <f t="shared" si="174"/>
        <v/>
      </c>
      <c r="O805" s="7" t="str">
        <f t="shared" si="175"/>
        <v/>
      </c>
      <c r="R805" s="7" t="str">
        <f t="shared" si="176"/>
        <v/>
      </c>
      <c r="AH805" s="9" t="str">
        <f t="shared" si="177"/>
        <v/>
      </c>
      <c r="AI805" s="9" t="str">
        <f t="shared" si="178"/>
        <v/>
      </c>
    </row>
    <row r="806" spans="1:35" ht="20.100000000000001" customHeight="1">
      <c r="A806" s="8" t="str">
        <f t="shared" si="179"/>
        <v/>
      </c>
      <c r="M806" s="7" t="str">
        <f>IF(A806="","",IF(S806="",IF(A806="","",VLOOKUP(K806,calendar_price_2013,MATCH(SUMIF(A$2:A11396,A806,L$2:L11396),Sheet2!$C$1:$P$1,0)+1,0)),S806)*L806)</f>
        <v/>
      </c>
      <c r="N806" s="7" t="str">
        <f t="shared" si="174"/>
        <v/>
      </c>
      <c r="O806" s="7" t="str">
        <f t="shared" si="175"/>
        <v/>
      </c>
      <c r="R806" s="7" t="str">
        <f t="shared" si="176"/>
        <v/>
      </c>
      <c r="AH806" s="9" t="str">
        <f t="shared" si="177"/>
        <v/>
      </c>
      <c r="AI806" s="9" t="str">
        <f t="shared" si="178"/>
        <v/>
      </c>
    </row>
    <row r="807" spans="1:35" ht="20.100000000000001" customHeight="1">
      <c r="A807" s="8" t="str">
        <f t="shared" si="179"/>
        <v/>
      </c>
      <c r="M807" s="7" t="str">
        <f>IF(A807="","",IF(S807="",IF(A807="","",VLOOKUP(K807,calendar_price_2013,MATCH(SUMIF(A$2:A11397,A807,L$2:L11397),Sheet2!$C$1:$P$1,0)+1,0)),S807)*L807)</f>
        <v/>
      </c>
      <c r="N807" s="7" t="str">
        <f t="shared" si="174"/>
        <v/>
      </c>
      <c r="O807" s="7" t="str">
        <f t="shared" si="175"/>
        <v/>
      </c>
      <c r="R807" s="7" t="str">
        <f t="shared" si="176"/>
        <v/>
      </c>
      <c r="AH807" s="9" t="str">
        <f t="shared" si="177"/>
        <v/>
      </c>
      <c r="AI807" s="9" t="str">
        <f t="shared" si="178"/>
        <v/>
      </c>
    </row>
    <row r="808" spans="1:35" ht="20.100000000000001" customHeight="1">
      <c r="A808" s="8" t="str">
        <f t="shared" si="179"/>
        <v/>
      </c>
      <c r="M808" s="7" t="str">
        <f>IF(A808="","",IF(S808="",IF(A808="","",VLOOKUP(K808,calendar_price_2013,MATCH(SUMIF(A$2:A11398,A808,L$2:L11398),Sheet2!$C$1:$P$1,0)+1,0)),S808)*L808)</f>
        <v/>
      </c>
      <c r="N808" s="7" t="str">
        <f t="shared" si="174"/>
        <v/>
      </c>
      <c r="O808" s="7" t="str">
        <f t="shared" si="175"/>
        <v/>
      </c>
      <c r="R808" s="7" t="str">
        <f t="shared" si="176"/>
        <v/>
      </c>
      <c r="AH808" s="9" t="str">
        <f t="shared" si="177"/>
        <v/>
      </c>
      <c r="AI808" s="9" t="str">
        <f t="shared" si="178"/>
        <v/>
      </c>
    </row>
    <row r="809" spans="1:35" ht="20.100000000000001" customHeight="1">
      <c r="A809" s="8" t="str">
        <f t="shared" si="179"/>
        <v/>
      </c>
      <c r="M809" s="7" t="str">
        <f>IF(A809="","",IF(S809="",IF(A809="","",VLOOKUP(K809,calendar_price_2013,MATCH(SUMIF(A$2:A11399,A809,L$2:L11399),Sheet2!$C$1:$P$1,0)+1,0)),S809)*L809)</f>
        <v/>
      </c>
      <c r="N809" s="7" t="str">
        <f t="shared" si="174"/>
        <v/>
      </c>
      <c r="O809" s="7" t="str">
        <f t="shared" si="175"/>
        <v/>
      </c>
      <c r="R809" s="7" t="str">
        <f t="shared" si="176"/>
        <v/>
      </c>
      <c r="AH809" s="9" t="str">
        <f t="shared" si="177"/>
        <v/>
      </c>
      <c r="AI809" s="9" t="str">
        <f t="shared" si="178"/>
        <v/>
      </c>
    </row>
    <row r="810" spans="1:35" ht="20.100000000000001" customHeight="1">
      <c r="A810" s="8" t="str">
        <f t="shared" si="179"/>
        <v/>
      </c>
      <c r="M810" s="7" t="str">
        <f>IF(A810="","",IF(S810="",IF(A810="","",VLOOKUP(K810,calendar_price_2013,MATCH(SUMIF(A$2:A11400,A810,L$2:L11400),Sheet2!$C$1:$P$1,0)+1,0)),S810)*L810)</f>
        <v/>
      </c>
      <c r="N810" s="7" t="str">
        <f t="shared" si="174"/>
        <v/>
      </c>
      <c r="O810" s="7" t="str">
        <f t="shared" si="175"/>
        <v/>
      </c>
      <c r="R810" s="7" t="str">
        <f t="shared" si="176"/>
        <v/>
      </c>
      <c r="AH810" s="9" t="str">
        <f t="shared" si="177"/>
        <v/>
      </c>
      <c r="AI810" s="9" t="str">
        <f t="shared" si="178"/>
        <v/>
      </c>
    </row>
    <row r="811" spans="1:35" ht="20.100000000000001" customHeight="1">
      <c r="A811" s="8" t="str">
        <f t="shared" si="179"/>
        <v/>
      </c>
      <c r="M811" s="7" t="str">
        <f>IF(A811="","",IF(S811="",IF(A811="","",VLOOKUP(K811,calendar_price_2013,MATCH(SUMIF(A$2:A11401,A811,L$2:L11401),Sheet2!$C$1:$P$1,0)+1,0)),S811)*L811)</f>
        <v/>
      </c>
      <c r="N811" s="7" t="str">
        <f t="shared" si="174"/>
        <v/>
      </c>
      <c r="O811" s="7" t="str">
        <f t="shared" si="175"/>
        <v/>
      </c>
      <c r="R811" s="7" t="str">
        <f t="shared" si="176"/>
        <v/>
      </c>
      <c r="AH811" s="9" t="str">
        <f t="shared" si="177"/>
        <v/>
      </c>
      <c r="AI811" s="9" t="str">
        <f t="shared" si="178"/>
        <v/>
      </c>
    </row>
    <row r="812" spans="1:35" ht="20.100000000000001" customHeight="1">
      <c r="A812" s="8" t="str">
        <f t="shared" si="179"/>
        <v/>
      </c>
      <c r="M812" s="7" t="str">
        <f>IF(A812="","",IF(S812="",IF(A812="","",VLOOKUP(K812,calendar_price_2013,MATCH(SUMIF(A$2:A11402,A812,L$2:L11402),Sheet2!$C$1:$P$1,0)+1,0)),S812)*L812)</f>
        <v/>
      </c>
      <c r="N812" s="7" t="str">
        <f t="shared" si="174"/>
        <v/>
      </c>
      <c r="O812" s="7" t="str">
        <f t="shared" si="175"/>
        <v/>
      </c>
      <c r="R812" s="7" t="str">
        <f t="shared" si="176"/>
        <v/>
      </c>
      <c r="AH812" s="9" t="str">
        <f t="shared" si="177"/>
        <v/>
      </c>
      <c r="AI812" s="9" t="str">
        <f t="shared" si="178"/>
        <v/>
      </c>
    </row>
    <row r="813" spans="1:35" ht="20.100000000000001" customHeight="1">
      <c r="A813" s="8" t="str">
        <f t="shared" si="179"/>
        <v/>
      </c>
      <c r="M813" s="7" t="str">
        <f>IF(A813="","",IF(S813="",IF(A813="","",VLOOKUP(K813,calendar_price_2013,MATCH(SUMIF(A$2:A11403,A813,L$2:L11403),Sheet2!$C$1:$P$1,0)+1,0)),S813)*L813)</f>
        <v/>
      </c>
      <c r="N813" s="7" t="str">
        <f t="shared" si="174"/>
        <v/>
      </c>
      <c r="O813" s="7" t="str">
        <f t="shared" si="175"/>
        <v/>
      </c>
      <c r="R813" s="7" t="str">
        <f t="shared" si="176"/>
        <v/>
      </c>
      <c r="AH813" s="9" t="str">
        <f t="shared" si="177"/>
        <v/>
      </c>
      <c r="AI813" s="9" t="str">
        <f t="shared" si="178"/>
        <v/>
      </c>
    </row>
    <row r="814" spans="1:35" ht="20.100000000000001" customHeight="1">
      <c r="A814" s="8" t="str">
        <f t="shared" si="179"/>
        <v/>
      </c>
      <c r="M814" s="7" t="str">
        <f>IF(A814="","",IF(S814="",IF(A814="","",VLOOKUP(K814,calendar_price_2013,MATCH(SUMIF(A$2:A11404,A814,L$2:L11404),Sheet2!$C$1:$P$1,0)+1,0)),S814)*L814)</f>
        <v/>
      </c>
      <c r="N814" s="7" t="str">
        <f t="shared" si="174"/>
        <v/>
      </c>
      <c r="O814" s="7" t="str">
        <f t="shared" si="175"/>
        <v/>
      </c>
      <c r="R814" s="7" t="str">
        <f t="shared" si="176"/>
        <v/>
      </c>
      <c r="AH814" s="9" t="str">
        <f t="shared" si="177"/>
        <v/>
      </c>
      <c r="AI814" s="9" t="str">
        <f t="shared" si="178"/>
        <v/>
      </c>
    </row>
    <row r="815" spans="1:35" ht="20.100000000000001" customHeight="1">
      <c r="A815" s="8" t="str">
        <f t="shared" si="179"/>
        <v/>
      </c>
      <c r="M815" s="7" t="str">
        <f>IF(A815="","",IF(S815="",IF(A815="","",VLOOKUP(K815,calendar_price_2013,MATCH(SUMIF(A$2:A11405,A815,L$2:L11405),Sheet2!$C$1:$P$1,0)+1,0)),S815)*L815)</f>
        <v/>
      </c>
      <c r="N815" s="7" t="str">
        <f t="shared" si="174"/>
        <v/>
      </c>
      <c r="O815" s="7" t="str">
        <f t="shared" si="175"/>
        <v/>
      </c>
      <c r="R815" s="7" t="str">
        <f t="shared" si="176"/>
        <v/>
      </c>
      <c r="AH815" s="9" t="str">
        <f t="shared" si="177"/>
        <v/>
      </c>
      <c r="AI815" s="9" t="str">
        <f t="shared" si="178"/>
        <v/>
      </c>
    </row>
    <row r="816" spans="1:35" ht="20.100000000000001" customHeight="1">
      <c r="A816" s="8" t="str">
        <f t="shared" si="179"/>
        <v/>
      </c>
      <c r="M816" s="7" t="str">
        <f>IF(A816="","",IF(S816="",IF(A816="","",VLOOKUP(K816,calendar_price_2013,MATCH(SUMIF(A$2:A11406,A816,L$2:L11406),Sheet2!$C$1:$P$1,0)+1,0)),S816)*L816)</f>
        <v/>
      </c>
      <c r="N816" s="7" t="str">
        <f t="shared" si="174"/>
        <v/>
      </c>
      <c r="O816" s="7" t="str">
        <f t="shared" si="175"/>
        <v/>
      </c>
      <c r="R816" s="7" t="str">
        <f t="shared" si="176"/>
        <v/>
      </c>
      <c r="AH816" s="9" t="str">
        <f t="shared" si="177"/>
        <v/>
      </c>
      <c r="AI816" s="9" t="str">
        <f t="shared" si="178"/>
        <v/>
      </c>
    </row>
    <row r="817" spans="1:35" ht="20.100000000000001" customHeight="1">
      <c r="A817" s="8" t="str">
        <f t="shared" si="179"/>
        <v/>
      </c>
      <c r="M817" s="7" t="str">
        <f>IF(A817="","",IF(S817="",IF(A817="","",VLOOKUP(K817,calendar_price_2013,MATCH(SUMIF(A$2:A11407,A817,L$2:L11407),Sheet2!$C$1:$P$1,0)+1,0)),S817)*L817)</f>
        <v/>
      </c>
      <c r="N817" s="7" t="str">
        <f t="shared" si="174"/>
        <v/>
      </c>
      <c r="O817" s="7" t="str">
        <f t="shared" si="175"/>
        <v/>
      </c>
      <c r="R817" s="7" t="str">
        <f t="shared" si="176"/>
        <v/>
      </c>
      <c r="AH817" s="9" t="str">
        <f t="shared" si="177"/>
        <v/>
      </c>
      <c r="AI817" s="9" t="str">
        <f t="shared" si="178"/>
        <v/>
      </c>
    </row>
    <row r="818" spans="1:35" ht="20.100000000000001" customHeight="1">
      <c r="A818" s="8" t="str">
        <f t="shared" si="179"/>
        <v/>
      </c>
      <c r="M818" s="7" t="str">
        <f>IF(A818="","",IF(S818="",IF(A818="","",VLOOKUP(K818,calendar_price_2013,MATCH(SUMIF(A$2:A11408,A818,L$2:L11408),Sheet2!$C$1:$P$1,0)+1,0)),S818)*L818)</f>
        <v/>
      </c>
      <c r="N818" s="7" t="str">
        <f t="shared" si="174"/>
        <v/>
      </c>
      <c r="O818" s="7" t="str">
        <f t="shared" si="175"/>
        <v/>
      </c>
      <c r="R818" s="7" t="str">
        <f t="shared" si="176"/>
        <v/>
      </c>
      <c r="AH818" s="9" t="str">
        <f t="shared" si="177"/>
        <v/>
      </c>
      <c r="AI818" s="9" t="str">
        <f t="shared" si="178"/>
        <v/>
      </c>
    </row>
    <row r="819" spans="1:35" ht="20.100000000000001" customHeight="1">
      <c r="A819" s="8" t="str">
        <f t="shared" si="179"/>
        <v/>
      </c>
      <c r="M819" s="7" t="str">
        <f>IF(A819="","",IF(S819="",IF(A819="","",VLOOKUP(K819,calendar_price_2013,MATCH(SUMIF(A$2:A11409,A819,L$2:L11409),Sheet2!$C$1:$P$1,0)+1,0)),S819)*L819)</f>
        <v/>
      </c>
      <c r="N819" s="7" t="str">
        <f t="shared" si="174"/>
        <v/>
      </c>
      <c r="O819" s="7" t="str">
        <f t="shared" si="175"/>
        <v/>
      </c>
      <c r="R819" s="7" t="str">
        <f t="shared" si="176"/>
        <v/>
      </c>
      <c r="AH819" s="9" t="str">
        <f t="shared" si="177"/>
        <v/>
      </c>
      <c r="AI819" s="9" t="str">
        <f t="shared" si="178"/>
        <v/>
      </c>
    </row>
    <row r="820" spans="1:35" ht="20.100000000000001" customHeight="1">
      <c r="A820" s="8" t="str">
        <f t="shared" si="179"/>
        <v/>
      </c>
      <c r="M820" s="7" t="str">
        <f>IF(A820="","",IF(S820="",IF(A820="","",VLOOKUP(K820,calendar_price_2013,MATCH(SUMIF(A$2:A11410,A820,L$2:L11410),Sheet2!$C$1:$P$1,0)+1,0)),S820)*L820)</f>
        <v/>
      </c>
      <c r="N820" s="7" t="str">
        <f t="shared" si="174"/>
        <v/>
      </c>
      <c r="O820" s="7" t="str">
        <f t="shared" si="175"/>
        <v/>
      </c>
      <c r="R820" s="7" t="str">
        <f t="shared" si="176"/>
        <v/>
      </c>
      <c r="AH820" s="9" t="str">
        <f t="shared" si="177"/>
        <v/>
      </c>
      <c r="AI820" s="9" t="str">
        <f t="shared" si="178"/>
        <v/>
      </c>
    </row>
    <row r="821" spans="1:35" ht="20.100000000000001" customHeight="1">
      <c r="A821" s="8" t="str">
        <f t="shared" si="179"/>
        <v/>
      </c>
      <c r="M821" s="7" t="str">
        <f>IF(A821="","",IF(S821="",IF(A821="","",VLOOKUP(K821,calendar_price_2013,MATCH(SUMIF(A$2:A11411,A821,L$2:L11411),Sheet2!$C$1:$P$1,0)+1,0)),S821)*L821)</f>
        <v/>
      </c>
      <c r="N821" s="7" t="str">
        <f t="shared" si="174"/>
        <v/>
      </c>
      <c r="O821" s="7" t="str">
        <f t="shared" si="175"/>
        <v/>
      </c>
      <c r="R821" s="7" t="str">
        <f t="shared" si="176"/>
        <v/>
      </c>
      <c r="AH821" s="9" t="str">
        <f t="shared" si="177"/>
        <v/>
      </c>
      <c r="AI821" s="9" t="str">
        <f t="shared" si="178"/>
        <v/>
      </c>
    </row>
    <row r="822" spans="1:35" ht="20.100000000000001" customHeight="1">
      <c r="A822" s="8" t="str">
        <f t="shared" si="179"/>
        <v/>
      </c>
      <c r="M822" s="7" t="str">
        <f>IF(A822="","",IF(S822="",IF(A822="","",VLOOKUP(K822,calendar_price_2013,MATCH(SUMIF(A$2:A11412,A822,L$2:L11412),Sheet2!$C$1:$P$1,0)+1,0)),S822)*L822)</f>
        <v/>
      </c>
      <c r="N822" s="7" t="str">
        <f t="shared" si="174"/>
        <v/>
      </c>
      <c r="O822" s="7" t="str">
        <f t="shared" si="175"/>
        <v/>
      </c>
      <c r="R822" s="7" t="str">
        <f t="shared" si="176"/>
        <v/>
      </c>
      <c r="AH822" s="9" t="str">
        <f t="shared" si="177"/>
        <v/>
      </c>
      <c r="AI822" s="9" t="str">
        <f t="shared" si="178"/>
        <v/>
      </c>
    </row>
    <row r="823" spans="1:35" ht="20.100000000000001" customHeight="1">
      <c r="A823" s="8" t="str">
        <f t="shared" si="179"/>
        <v/>
      </c>
      <c r="M823" s="7" t="str">
        <f>IF(A823="","",IF(S823="",IF(A823="","",VLOOKUP(K823,calendar_price_2013,MATCH(SUMIF(A$2:A11413,A823,L$2:L11413),Sheet2!$C$1:$P$1,0)+1,0)),S823)*L823)</f>
        <v/>
      </c>
      <c r="N823" s="7" t="str">
        <f t="shared" si="174"/>
        <v/>
      </c>
      <c r="O823" s="7" t="str">
        <f t="shared" si="175"/>
        <v/>
      </c>
      <c r="R823" s="7" t="str">
        <f t="shared" si="176"/>
        <v/>
      </c>
      <c r="AH823" s="9" t="str">
        <f t="shared" si="177"/>
        <v/>
      </c>
      <c r="AI823" s="9" t="str">
        <f t="shared" si="178"/>
        <v/>
      </c>
    </row>
    <row r="824" spans="1:35" ht="20.100000000000001" customHeight="1">
      <c r="A824" s="8" t="str">
        <f t="shared" si="179"/>
        <v/>
      </c>
      <c r="M824" s="7" t="str">
        <f>IF(A824="","",IF(S824="",IF(A824="","",VLOOKUP(K824,calendar_price_2013,MATCH(SUMIF(A$2:A11414,A824,L$2:L11414),Sheet2!$C$1:$P$1,0)+1,0)),S824)*L824)</f>
        <v/>
      </c>
      <c r="N824" s="7" t="str">
        <f t="shared" si="174"/>
        <v/>
      </c>
      <c r="O824" s="7" t="str">
        <f t="shared" si="175"/>
        <v/>
      </c>
      <c r="R824" s="7" t="str">
        <f t="shared" si="176"/>
        <v/>
      </c>
      <c r="AH824" s="9" t="str">
        <f t="shared" si="177"/>
        <v/>
      </c>
      <c r="AI824" s="9" t="str">
        <f t="shared" si="178"/>
        <v/>
      </c>
    </row>
    <row r="825" spans="1:35" ht="20.100000000000001" customHeight="1">
      <c r="A825" s="8" t="str">
        <f t="shared" si="179"/>
        <v/>
      </c>
      <c r="M825" s="7" t="str">
        <f>IF(A825="","",IF(S825="",IF(A825="","",VLOOKUP(K825,calendar_price_2013,MATCH(SUMIF(A$2:A11415,A825,L$2:L11415),Sheet2!$C$1:$P$1,0)+1,0)),S825)*L825)</f>
        <v/>
      </c>
      <c r="N825" s="7" t="str">
        <f t="shared" si="174"/>
        <v/>
      </c>
      <c r="O825" s="7" t="str">
        <f t="shared" si="175"/>
        <v/>
      </c>
      <c r="R825" s="7" t="str">
        <f t="shared" si="176"/>
        <v/>
      </c>
      <c r="AH825" s="9" t="str">
        <f t="shared" si="177"/>
        <v/>
      </c>
      <c r="AI825" s="9" t="str">
        <f t="shared" si="178"/>
        <v/>
      </c>
    </row>
    <row r="826" spans="1:35" ht="20.100000000000001" customHeight="1">
      <c r="A826" s="8" t="str">
        <f t="shared" si="179"/>
        <v/>
      </c>
      <c r="M826" s="7" t="str">
        <f>IF(A826="","",IF(S826="",IF(A826="","",VLOOKUP(K826,calendar_price_2013,MATCH(SUMIF(A$2:A11416,A826,L$2:L11416),Sheet2!$C$1:$P$1,0)+1,0)),S826)*L826)</f>
        <v/>
      </c>
      <c r="N826" s="7" t="str">
        <f t="shared" si="174"/>
        <v/>
      </c>
      <c r="O826" s="7" t="str">
        <f t="shared" si="175"/>
        <v/>
      </c>
      <c r="R826" s="7" t="str">
        <f t="shared" si="176"/>
        <v/>
      </c>
      <c r="AH826" s="9" t="str">
        <f t="shared" si="177"/>
        <v/>
      </c>
      <c r="AI826" s="9" t="str">
        <f t="shared" si="178"/>
        <v/>
      </c>
    </row>
    <row r="827" spans="1:35" ht="20.100000000000001" customHeight="1">
      <c r="A827" s="8" t="str">
        <f t="shared" si="179"/>
        <v/>
      </c>
      <c r="M827" s="7" t="str">
        <f>IF(A827="","",IF(S827="",IF(A827="","",VLOOKUP(K827,calendar_price_2013,MATCH(SUMIF(A$2:A11417,A827,L$2:L11417),Sheet2!$C$1:$P$1,0)+1,0)),S827)*L827)</f>
        <v/>
      </c>
      <c r="N827" s="7" t="str">
        <f t="shared" si="174"/>
        <v/>
      </c>
      <c r="O827" s="7" t="str">
        <f t="shared" si="175"/>
        <v/>
      </c>
      <c r="R827" s="7" t="str">
        <f t="shared" si="176"/>
        <v/>
      </c>
      <c r="AH827" s="9" t="str">
        <f t="shared" si="177"/>
        <v/>
      </c>
      <c r="AI827" s="9" t="str">
        <f t="shared" si="178"/>
        <v/>
      </c>
    </row>
    <row r="828" spans="1:35" ht="20.100000000000001" customHeight="1">
      <c r="A828" s="8" t="str">
        <f t="shared" si="179"/>
        <v/>
      </c>
      <c r="M828" s="7" t="str">
        <f>IF(A828="","",IF(S828="",IF(A828="","",VLOOKUP(K828,calendar_price_2013,MATCH(SUMIF(A$2:A11418,A828,L$2:L11418),Sheet2!$C$1:$P$1,0)+1,0)),S828)*L828)</f>
        <v/>
      </c>
      <c r="N828" s="7" t="str">
        <f t="shared" si="174"/>
        <v/>
      </c>
      <c r="O828" s="7" t="str">
        <f t="shared" si="175"/>
        <v/>
      </c>
      <c r="R828" s="7" t="str">
        <f t="shared" si="176"/>
        <v/>
      </c>
      <c r="AH828" s="9" t="str">
        <f t="shared" si="177"/>
        <v/>
      </c>
      <c r="AI828" s="9" t="str">
        <f t="shared" si="178"/>
        <v/>
      </c>
    </row>
    <row r="829" spans="1:35" ht="20.100000000000001" customHeight="1">
      <c r="A829" s="8" t="str">
        <f t="shared" si="179"/>
        <v/>
      </c>
      <c r="M829" s="7" t="str">
        <f>IF(A829="","",IF(S829="",IF(A829="","",VLOOKUP(K829,calendar_price_2013,MATCH(SUMIF(A$2:A11419,A829,L$2:L11419),Sheet2!$C$1:$P$1,0)+1,0)),S829)*L829)</f>
        <v/>
      </c>
      <c r="N829" s="7" t="str">
        <f t="shared" si="174"/>
        <v/>
      </c>
      <c r="O829" s="7" t="str">
        <f t="shared" si="175"/>
        <v/>
      </c>
      <c r="R829" s="7" t="str">
        <f t="shared" si="176"/>
        <v/>
      </c>
      <c r="AH829" s="9" t="str">
        <f t="shared" si="177"/>
        <v/>
      </c>
      <c r="AI829" s="9" t="str">
        <f t="shared" si="178"/>
        <v/>
      </c>
    </row>
    <row r="830" spans="1:35" ht="20.100000000000001" customHeight="1">
      <c r="A830" s="8" t="str">
        <f t="shared" si="179"/>
        <v/>
      </c>
      <c r="M830" s="7" t="str">
        <f>IF(A830="","",IF(S830="",IF(A830="","",VLOOKUP(K830,calendar_price_2013,MATCH(SUMIF(A$2:A11420,A830,L$2:L11420),Sheet2!$C$1:$P$1,0)+1,0)),S830)*L830)</f>
        <v/>
      </c>
      <c r="N830" s="7" t="str">
        <f t="shared" si="174"/>
        <v/>
      </c>
      <c r="O830" s="7" t="str">
        <f t="shared" si="175"/>
        <v/>
      </c>
      <c r="R830" s="7" t="str">
        <f t="shared" si="176"/>
        <v/>
      </c>
      <c r="AH830" s="9" t="str">
        <f t="shared" si="177"/>
        <v/>
      </c>
      <c r="AI830" s="9" t="str">
        <f t="shared" si="178"/>
        <v/>
      </c>
    </row>
    <row r="831" spans="1:35" ht="20.100000000000001" customHeight="1">
      <c r="A831" s="8" t="str">
        <f t="shared" si="179"/>
        <v/>
      </c>
      <c r="M831" s="7" t="str">
        <f>IF(A831="","",IF(S831="",IF(A831="","",VLOOKUP(K831,calendar_price_2013,MATCH(SUMIF(A$2:A11421,A831,L$2:L11421),Sheet2!$C$1:$P$1,0)+1,0)),S831)*L831)</f>
        <v/>
      </c>
      <c r="N831" s="7" t="str">
        <f t="shared" si="174"/>
        <v/>
      </c>
      <c r="O831" s="7" t="str">
        <f t="shared" si="175"/>
        <v/>
      </c>
      <c r="R831" s="7" t="str">
        <f t="shared" si="176"/>
        <v/>
      </c>
      <c r="AH831" s="9" t="str">
        <f t="shared" si="177"/>
        <v/>
      </c>
      <c r="AI831" s="9" t="str">
        <f t="shared" si="178"/>
        <v/>
      </c>
    </row>
    <row r="832" spans="1:35" ht="20.100000000000001" customHeight="1">
      <c r="A832" s="8" t="str">
        <f t="shared" si="179"/>
        <v/>
      </c>
      <c r="M832" s="7" t="str">
        <f>IF(A832="","",IF(S832="",IF(A832="","",VLOOKUP(K832,calendar_price_2013,MATCH(SUMIF(A$2:A11422,A832,L$2:L11422),Sheet2!$C$1:$P$1,0)+1,0)),S832)*L832)</f>
        <v/>
      </c>
      <c r="N832" s="7" t="str">
        <f t="shared" si="174"/>
        <v/>
      </c>
      <c r="O832" s="7" t="str">
        <f t="shared" si="175"/>
        <v/>
      </c>
      <c r="R832" s="7" t="str">
        <f t="shared" si="176"/>
        <v/>
      </c>
      <c r="AH832" s="9" t="str">
        <f t="shared" si="177"/>
        <v/>
      </c>
      <c r="AI832" s="9" t="str">
        <f t="shared" si="178"/>
        <v/>
      </c>
    </row>
    <row r="833" spans="1:35" ht="20.100000000000001" customHeight="1">
      <c r="A833" s="8" t="str">
        <f t="shared" si="179"/>
        <v/>
      </c>
      <c r="M833" s="7" t="str">
        <f>IF(A833="","",IF(S833="",IF(A833="","",VLOOKUP(K833,calendar_price_2013,MATCH(SUMIF(A$2:A11423,A833,L$2:L11423),Sheet2!$C$1:$P$1,0)+1,0)),S833)*L833)</f>
        <v/>
      </c>
      <c r="N833" s="7" t="str">
        <f t="shared" si="174"/>
        <v/>
      </c>
      <c r="O833" s="7" t="str">
        <f t="shared" si="175"/>
        <v/>
      </c>
      <c r="R833" s="7" t="str">
        <f t="shared" si="176"/>
        <v/>
      </c>
      <c r="AH833" s="9" t="str">
        <f t="shared" si="177"/>
        <v/>
      </c>
      <c r="AI833" s="9" t="str">
        <f t="shared" si="178"/>
        <v/>
      </c>
    </row>
    <row r="834" spans="1:35" ht="20.100000000000001" customHeight="1">
      <c r="A834" s="8" t="str">
        <f t="shared" si="179"/>
        <v/>
      </c>
      <c r="M834" s="7" t="str">
        <f>IF(A834="","",IF(S834="",IF(A834="","",VLOOKUP(K834,calendar_price_2013,MATCH(SUMIF(A$2:A11424,A834,L$2:L11424),Sheet2!$C$1:$P$1,0)+1,0)),S834)*L834)</f>
        <v/>
      </c>
      <c r="N834" s="7" t="str">
        <f t="shared" si="174"/>
        <v/>
      </c>
      <c r="O834" s="7" t="str">
        <f t="shared" si="175"/>
        <v/>
      </c>
      <c r="R834" s="7" t="str">
        <f t="shared" si="176"/>
        <v/>
      </c>
      <c r="AH834" s="9" t="str">
        <f t="shared" si="177"/>
        <v/>
      </c>
      <c r="AI834" s="9" t="str">
        <f t="shared" si="178"/>
        <v/>
      </c>
    </row>
    <row r="835" spans="1:35" ht="20.100000000000001" customHeight="1">
      <c r="A835" s="8" t="str">
        <f t="shared" si="179"/>
        <v/>
      </c>
      <c r="M835" s="7" t="str">
        <f>IF(A835="","",IF(S835="",IF(A835="","",VLOOKUP(K835,calendar_price_2013,MATCH(SUMIF(A$2:A11425,A835,L$2:L11425),Sheet2!$C$1:$P$1,0)+1,0)),S835)*L835)</f>
        <v/>
      </c>
      <c r="N835" s="7" t="str">
        <f t="shared" si="174"/>
        <v/>
      </c>
      <c r="O835" s="7" t="str">
        <f t="shared" si="175"/>
        <v/>
      </c>
      <c r="R835" s="7" t="str">
        <f t="shared" si="176"/>
        <v/>
      </c>
      <c r="AH835" s="9" t="str">
        <f t="shared" si="177"/>
        <v/>
      </c>
      <c r="AI835" s="9" t="str">
        <f t="shared" si="178"/>
        <v/>
      </c>
    </row>
    <row r="836" spans="1:35" ht="20.100000000000001" customHeight="1">
      <c r="A836" s="8" t="str">
        <f t="shared" si="179"/>
        <v/>
      </c>
      <c r="M836" s="7" t="str">
        <f>IF(A836="","",IF(S836="",IF(A836="","",VLOOKUP(K836,calendar_price_2013,MATCH(SUMIF(A$2:A11426,A836,L$2:L11426),Sheet2!$C$1:$P$1,0)+1,0)),S836)*L836)</f>
        <v/>
      </c>
      <c r="N836" s="7" t="str">
        <f t="shared" si="174"/>
        <v/>
      </c>
      <c r="O836" s="7" t="str">
        <f t="shared" si="175"/>
        <v/>
      </c>
      <c r="R836" s="7" t="str">
        <f t="shared" si="176"/>
        <v/>
      </c>
      <c r="AH836" s="9" t="str">
        <f t="shared" si="177"/>
        <v/>
      </c>
      <c r="AI836" s="9" t="str">
        <f t="shared" si="178"/>
        <v/>
      </c>
    </row>
    <row r="837" spans="1:35" ht="20.100000000000001" customHeight="1">
      <c r="A837" s="8" t="str">
        <f t="shared" si="179"/>
        <v/>
      </c>
      <c r="M837" s="7" t="str">
        <f>IF(A837="","",IF(S837="",IF(A837="","",VLOOKUP(K837,calendar_price_2013,MATCH(SUMIF(A$2:A11427,A837,L$2:L11427),Sheet2!$C$1:$P$1,0)+1,0)),S837)*L837)</f>
        <v/>
      </c>
      <c r="N837" s="7" t="str">
        <f t="shared" si="174"/>
        <v/>
      </c>
      <c r="O837" s="7" t="str">
        <f t="shared" si="175"/>
        <v/>
      </c>
      <c r="R837" s="7" t="str">
        <f t="shared" si="176"/>
        <v/>
      </c>
      <c r="AH837" s="9" t="str">
        <f t="shared" si="177"/>
        <v/>
      </c>
      <c r="AI837" s="9" t="str">
        <f t="shared" si="178"/>
        <v/>
      </c>
    </row>
    <row r="838" spans="1:35" ht="20.100000000000001" customHeight="1">
      <c r="A838" s="8" t="str">
        <f t="shared" si="179"/>
        <v/>
      </c>
      <c r="M838" s="7" t="str">
        <f>IF(A838="","",IF(S838="",IF(A838="","",VLOOKUP(K838,calendar_price_2013,MATCH(SUMIF(A$2:A11428,A838,L$2:L11428),Sheet2!$C$1:$P$1,0)+1,0)),S838)*L838)</f>
        <v/>
      </c>
      <c r="N838" s="7" t="str">
        <f t="shared" si="174"/>
        <v/>
      </c>
      <c r="O838" s="7" t="str">
        <f t="shared" si="175"/>
        <v/>
      </c>
      <c r="R838" s="7" t="str">
        <f t="shared" si="176"/>
        <v/>
      </c>
      <c r="AH838" s="9" t="str">
        <f t="shared" si="177"/>
        <v/>
      </c>
      <c r="AI838" s="9" t="str">
        <f t="shared" si="178"/>
        <v/>
      </c>
    </row>
    <row r="839" spans="1:35" ht="20.100000000000001" customHeight="1">
      <c r="A839" s="8" t="str">
        <f t="shared" si="179"/>
        <v/>
      </c>
      <c r="M839" s="7" t="str">
        <f>IF(A839="","",IF(S839="",IF(A839="","",VLOOKUP(K839,calendar_price_2013,MATCH(SUMIF(A$2:A11429,A839,L$2:L11429),Sheet2!$C$1:$P$1,0)+1,0)),S839)*L839)</f>
        <v/>
      </c>
      <c r="N839" s="7" t="str">
        <f t="shared" si="174"/>
        <v/>
      </c>
      <c r="O839" s="7" t="str">
        <f t="shared" si="175"/>
        <v/>
      </c>
      <c r="R839" s="7" t="str">
        <f t="shared" si="176"/>
        <v/>
      </c>
      <c r="AH839" s="9" t="str">
        <f t="shared" si="177"/>
        <v/>
      </c>
      <c r="AI839" s="9" t="str">
        <f t="shared" si="178"/>
        <v/>
      </c>
    </row>
    <row r="840" spans="1:35" ht="20.100000000000001" customHeight="1">
      <c r="A840" s="8" t="str">
        <f t="shared" si="179"/>
        <v/>
      </c>
      <c r="M840" s="7" t="str">
        <f>IF(A840="","",IF(S840="",IF(A840="","",VLOOKUP(K840,calendar_price_2013,MATCH(SUMIF(A$2:A11430,A840,L$2:L11430),Sheet2!$C$1:$P$1,0)+1,0)),S840)*L840)</f>
        <v/>
      </c>
      <c r="N840" s="7" t="str">
        <f t="shared" si="174"/>
        <v/>
      </c>
      <c r="O840" s="7" t="str">
        <f t="shared" si="175"/>
        <v/>
      </c>
      <c r="R840" s="7" t="str">
        <f t="shared" si="176"/>
        <v/>
      </c>
      <c r="AH840" s="9" t="str">
        <f t="shared" si="177"/>
        <v/>
      </c>
      <c r="AI840" s="9" t="str">
        <f t="shared" si="178"/>
        <v/>
      </c>
    </row>
    <row r="841" spans="1:35" ht="20.100000000000001" customHeight="1">
      <c r="A841" s="8" t="str">
        <f t="shared" si="179"/>
        <v/>
      </c>
      <c r="M841" s="7" t="str">
        <f>IF(A841="","",IF(S841="",IF(A841="","",VLOOKUP(K841,calendar_price_2013,MATCH(SUMIF(A$2:A11431,A841,L$2:L11431),Sheet2!$C$1:$P$1,0)+1,0)),S841)*L841)</f>
        <v/>
      </c>
      <c r="N841" s="7" t="str">
        <f t="shared" si="174"/>
        <v/>
      </c>
      <c r="O841" s="7" t="str">
        <f t="shared" si="175"/>
        <v/>
      </c>
      <c r="R841" s="7" t="str">
        <f t="shared" si="176"/>
        <v/>
      </c>
      <c r="AH841" s="9" t="str">
        <f t="shared" si="177"/>
        <v/>
      </c>
      <c r="AI841" s="9" t="str">
        <f t="shared" si="178"/>
        <v/>
      </c>
    </row>
    <row r="842" spans="1:35" ht="20.100000000000001" customHeight="1">
      <c r="A842" s="8" t="str">
        <f t="shared" si="179"/>
        <v/>
      </c>
      <c r="M842" s="7" t="str">
        <f>IF(A842="","",IF(S842="",IF(A842="","",VLOOKUP(K842,calendar_price_2013,MATCH(SUMIF(A$2:A11432,A842,L$2:L11432),Sheet2!$C$1:$P$1,0)+1,0)),S842)*L842)</f>
        <v/>
      </c>
      <c r="N842" s="7" t="str">
        <f t="shared" si="174"/>
        <v/>
      </c>
      <c r="O842" s="7" t="str">
        <f t="shared" si="175"/>
        <v/>
      </c>
      <c r="R842" s="7" t="str">
        <f t="shared" si="176"/>
        <v/>
      </c>
      <c r="AH842" s="9" t="str">
        <f t="shared" si="177"/>
        <v/>
      </c>
      <c r="AI842" s="9" t="str">
        <f t="shared" si="178"/>
        <v/>
      </c>
    </row>
    <row r="843" spans="1:35" ht="20.100000000000001" customHeight="1">
      <c r="A843" s="8" t="str">
        <f t="shared" si="179"/>
        <v/>
      </c>
      <c r="M843" s="7" t="str">
        <f>IF(A843="","",IF(S843="",IF(A843="","",VLOOKUP(K843,calendar_price_2013,MATCH(SUMIF(A$2:A11433,A843,L$2:L11433),Sheet2!$C$1:$P$1,0)+1,0)),S843)*L843)</f>
        <v/>
      </c>
      <c r="N843" s="7" t="str">
        <f t="shared" si="174"/>
        <v/>
      </c>
      <c r="O843" s="7" t="str">
        <f t="shared" si="175"/>
        <v/>
      </c>
      <c r="R843" s="7" t="str">
        <f t="shared" si="176"/>
        <v/>
      </c>
      <c r="AH843" s="9" t="str">
        <f t="shared" si="177"/>
        <v/>
      </c>
      <c r="AI843" s="9" t="str">
        <f t="shared" si="178"/>
        <v/>
      </c>
    </row>
    <row r="844" spans="1:35" ht="20.100000000000001" customHeight="1">
      <c r="A844" s="8" t="str">
        <f t="shared" si="179"/>
        <v/>
      </c>
      <c r="M844" s="7" t="str">
        <f>IF(A844="","",IF(S844="",IF(A844="","",VLOOKUP(K844,calendar_price_2013,MATCH(SUMIF(A$2:A11434,A844,L$2:L11434),Sheet2!$C$1:$P$1,0)+1,0)),S844)*L844)</f>
        <v/>
      </c>
      <c r="N844" s="7" t="str">
        <f t="shared" si="174"/>
        <v/>
      </c>
      <c r="O844" s="7" t="str">
        <f t="shared" si="175"/>
        <v/>
      </c>
      <c r="R844" s="7" t="str">
        <f t="shared" si="176"/>
        <v/>
      </c>
      <c r="AH844" s="9" t="str">
        <f t="shared" si="177"/>
        <v/>
      </c>
      <c r="AI844" s="9" t="str">
        <f t="shared" si="178"/>
        <v/>
      </c>
    </row>
    <row r="845" spans="1:35" ht="20.100000000000001" customHeight="1">
      <c r="A845" s="8" t="str">
        <f t="shared" si="179"/>
        <v/>
      </c>
      <c r="M845" s="7" t="str">
        <f>IF(A845="","",IF(S845="",IF(A845="","",VLOOKUP(K845,calendar_price_2013,MATCH(SUMIF(A$2:A11435,A845,L$2:L11435),Sheet2!$C$1:$P$1,0)+1,0)),S845)*L845)</f>
        <v/>
      </c>
      <c r="N845" s="7" t="str">
        <f t="shared" si="174"/>
        <v/>
      </c>
      <c r="O845" s="7" t="str">
        <f t="shared" si="175"/>
        <v/>
      </c>
      <c r="R845" s="7" t="str">
        <f t="shared" si="176"/>
        <v/>
      </c>
      <c r="AH845" s="9" t="str">
        <f t="shared" si="177"/>
        <v/>
      </c>
      <c r="AI845" s="9" t="str">
        <f t="shared" si="178"/>
        <v/>
      </c>
    </row>
    <row r="846" spans="1:35" ht="20.100000000000001" customHeight="1">
      <c r="A846" s="8" t="str">
        <f t="shared" si="179"/>
        <v/>
      </c>
      <c r="M846" s="7" t="str">
        <f>IF(A846="","",IF(S846="",IF(A846="","",VLOOKUP(K846,calendar_price_2013,MATCH(SUMIF(A$2:A11436,A846,L$2:L11436),Sheet2!$C$1:$P$1,0)+1,0)),S846)*L846)</f>
        <v/>
      </c>
      <c r="N846" s="7" t="str">
        <f t="shared" si="174"/>
        <v/>
      </c>
      <c r="O846" s="7" t="str">
        <f t="shared" si="175"/>
        <v/>
      </c>
      <c r="R846" s="7" t="str">
        <f t="shared" si="176"/>
        <v/>
      </c>
      <c r="AH846" s="9" t="str">
        <f t="shared" si="177"/>
        <v/>
      </c>
      <c r="AI846" s="9" t="str">
        <f t="shared" si="178"/>
        <v/>
      </c>
    </row>
    <row r="847" spans="1:35" ht="20.100000000000001" customHeight="1">
      <c r="A847" s="8" t="str">
        <f t="shared" si="179"/>
        <v/>
      </c>
      <c r="M847" s="7" t="str">
        <f>IF(A847="","",IF(S847="",IF(A847="","",VLOOKUP(K847,calendar_price_2013,MATCH(SUMIF(A$2:A11437,A847,L$2:L11437),Sheet2!$C$1:$P$1,0)+1,0)),S847)*L847)</f>
        <v/>
      </c>
      <c r="N847" s="7" t="str">
        <f t="shared" si="174"/>
        <v/>
      </c>
      <c r="O847" s="7" t="str">
        <f t="shared" si="175"/>
        <v/>
      </c>
      <c r="R847" s="7" t="str">
        <f t="shared" si="176"/>
        <v/>
      </c>
      <c r="AH847" s="9" t="str">
        <f t="shared" si="177"/>
        <v/>
      </c>
      <c r="AI847" s="9" t="str">
        <f t="shared" si="178"/>
        <v/>
      </c>
    </row>
    <row r="848" spans="1:35" ht="20.100000000000001" customHeight="1">
      <c r="A848" s="8" t="str">
        <f t="shared" si="179"/>
        <v/>
      </c>
      <c r="M848" s="7" t="str">
        <f>IF(A848="","",IF(S848="",IF(A848="","",VLOOKUP(K848,calendar_price_2013,MATCH(SUMIF(A$2:A11438,A848,L$2:L11438),Sheet2!$C$1:$P$1,0)+1,0)),S848)*L848)</f>
        <v/>
      </c>
      <c r="N848" s="7" t="str">
        <f t="shared" si="174"/>
        <v/>
      </c>
      <c r="O848" s="7" t="str">
        <f t="shared" si="175"/>
        <v/>
      </c>
      <c r="R848" s="7" t="str">
        <f t="shared" si="176"/>
        <v/>
      </c>
      <c r="AH848" s="9" t="str">
        <f t="shared" si="177"/>
        <v/>
      </c>
      <c r="AI848" s="9" t="str">
        <f t="shared" si="178"/>
        <v/>
      </c>
    </row>
    <row r="849" spans="1:35" ht="20.100000000000001" customHeight="1">
      <c r="A849" s="8" t="str">
        <f t="shared" si="179"/>
        <v/>
      </c>
      <c r="M849" s="7" t="str">
        <f>IF(A849="","",IF(S849="",IF(A849="","",VLOOKUP(K849,calendar_price_2013,MATCH(SUMIF(A$2:A11439,A849,L$2:L11439),Sheet2!$C$1:$P$1,0)+1,0)),S849)*L849)</f>
        <v/>
      </c>
      <c r="N849" s="7" t="str">
        <f t="shared" si="174"/>
        <v/>
      </c>
      <c r="O849" s="7" t="str">
        <f t="shared" si="175"/>
        <v/>
      </c>
      <c r="R849" s="7" t="str">
        <f t="shared" si="176"/>
        <v/>
      </c>
      <c r="AH849" s="9" t="str">
        <f t="shared" si="177"/>
        <v/>
      </c>
      <c r="AI849" s="9" t="str">
        <f t="shared" si="178"/>
        <v/>
      </c>
    </row>
    <row r="850" spans="1:35" ht="20.100000000000001" customHeight="1">
      <c r="A850" s="8" t="str">
        <f t="shared" si="179"/>
        <v/>
      </c>
      <c r="M850" s="7" t="str">
        <f>IF(A850="","",IF(S850="",IF(A850="","",VLOOKUP(K850,calendar_price_2013,MATCH(SUMIF(A$2:A11440,A850,L$2:L11440),Sheet2!$C$1:$P$1,0)+1,0)),S850)*L850)</f>
        <v/>
      </c>
      <c r="N850" s="7" t="str">
        <f t="shared" si="174"/>
        <v/>
      </c>
      <c r="O850" s="7" t="str">
        <f t="shared" si="175"/>
        <v/>
      </c>
      <c r="R850" s="7" t="str">
        <f t="shared" si="176"/>
        <v/>
      </c>
      <c r="AH850" s="9" t="str">
        <f t="shared" si="177"/>
        <v/>
      </c>
      <c r="AI850" s="9" t="str">
        <f t="shared" si="178"/>
        <v/>
      </c>
    </row>
    <row r="851" spans="1:35" ht="20.100000000000001" customHeight="1">
      <c r="A851" s="8" t="str">
        <f t="shared" si="179"/>
        <v/>
      </c>
      <c r="M851" s="7" t="str">
        <f>IF(A851="","",IF(S851="",IF(A851="","",VLOOKUP(K851,calendar_price_2013,MATCH(SUMIF(A$2:A11441,A851,L$2:L11441),Sheet2!$C$1:$P$1,0)+1,0)),S851)*L851)</f>
        <v/>
      </c>
      <c r="N851" s="7" t="str">
        <f t="shared" si="174"/>
        <v/>
      </c>
      <c r="O851" s="7" t="str">
        <f t="shared" si="175"/>
        <v/>
      </c>
      <c r="R851" s="7" t="str">
        <f t="shared" si="176"/>
        <v/>
      </c>
      <c r="AH851" s="9" t="str">
        <f t="shared" si="177"/>
        <v/>
      </c>
      <c r="AI851" s="9" t="str">
        <f t="shared" si="178"/>
        <v/>
      </c>
    </row>
    <row r="852" spans="1:35" ht="20.100000000000001" customHeight="1">
      <c r="A852" s="8" t="str">
        <f t="shared" si="179"/>
        <v/>
      </c>
      <c r="M852" s="7" t="str">
        <f>IF(A852="","",IF(S852="",IF(A852="","",VLOOKUP(K852,calendar_price_2013,MATCH(SUMIF(A$2:A11442,A852,L$2:L11442),Sheet2!$C$1:$P$1,0)+1,0)),S852)*L852)</f>
        <v/>
      </c>
      <c r="N852" s="7" t="str">
        <f t="shared" si="174"/>
        <v/>
      </c>
      <c r="O852" s="7" t="str">
        <f t="shared" si="175"/>
        <v/>
      </c>
      <c r="R852" s="7" t="str">
        <f t="shared" si="176"/>
        <v/>
      </c>
      <c r="AH852" s="9" t="str">
        <f t="shared" si="177"/>
        <v/>
      </c>
      <c r="AI852" s="9" t="str">
        <f t="shared" si="178"/>
        <v/>
      </c>
    </row>
    <row r="853" spans="1:35" ht="20.100000000000001" customHeight="1">
      <c r="A853" s="8" t="str">
        <f t="shared" si="179"/>
        <v/>
      </c>
      <c r="M853" s="7" t="str">
        <f>IF(A853="","",IF(S853="",IF(A853="","",VLOOKUP(K853,calendar_price_2013,MATCH(SUMIF(A$2:A11443,A853,L$2:L11443),Sheet2!$C$1:$P$1,0)+1,0)),S853)*L853)</f>
        <v/>
      </c>
      <c r="N853" s="7" t="str">
        <f t="shared" si="174"/>
        <v/>
      </c>
      <c r="O853" s="7" t="str">
        <f t="shared" si="175"/>
        <v/>
      </c>
      <c r="R853" s="7" t="str">
        <f t="shared" si="176"/>
        <v/>
      </c>
      <c r="AH853" s="9" t="str">
        <f t="shared" si="177"/>
        <v/>
      </c>
      <c r="AI853" s="9" t="str">
        <f t="shared" si="178"/>
        <v/>
      </c>
    </row>
    <row r="854" spans="1:35" ht="20.100000000000001" customHeight="1">
      <c r="A854" s="8" t="str">
        <f t="shared" si="179"/>
        <v/>
      </c>
      <c r="M854" s="7" t="str">
        <f>IF(A854="","",IF(S854="",IF(A854="","",VLOOKUP(K854,calendar_price_2013,MATCH(SUMIF(A$2:A11444,A854,L$2:L11444),Sheet2!$C$1:$P$1,0)+1,0)),S854)*L854)</f>
        <v/>
      </c>
      <c r="N854" s="7" t="str">
        <f t="shared" si="174"/>
        <v/>
      </c>
      <c r="O854" s="7" t="str">
        <f t="shared" si="175"/>
        <v/>
      </c>
      <c r="R854" s="7" t="str">
        <f t="shared" si="176"/>
        <v/>
      </c>
      <c r="AH854" s="9" t="str">
        <f t="shared" si="177"/>
        <v/>
      </c>
      <c r="AI854" s="9" t="str">
        <f t="shared" si="178"/>
        <v/>
      </c>
    </row>
    <row r="855" spans="1:35" ht="20.100000000000001" customHeight="1">
      <c r="A855" s="8" t="str">
        <f t="shared" si="179"/>
        <v/>
      </c>
      <c r="M855" s="7" t="str">
        <f>IF(A855="","",IF(S855="",IF(A855="","",VLOOKUP(K855,calendar_price_2013,MATCH(SUMIF(A$2:A11445,A855,L$2:L11445),Sheet2!$C$1:$P$1,0)+1,0)),S855)*L855)</f>
        <v/>
      </c>
      <c r="N855" s="7" t="str">
        <f t="shared" si="174"/>
        <v/>
      </c>
      <c r="O855" s="7" t="str">
        <f t="shared" si="175"/>
        <v/>
      </c>
      <c r="R855" s="7" t="str">
        <f t="shared" si="176"/>
        <v/>
      </c>
      <c r="AH855" s="9" t="str">
        <f t="shared" si="177"/>
        <v/>
      </c>
      <c r="AI855" s="9" t="str">
        <f t="shared" si="178"/>
        <v/>
      </c>
    </row>
    <row r="856" spans="1:35" ht="20.100000000000001" customHeight="1">
      <c r="A856" s="8" t="str">
        <f t="shared" si="179"/>
        <v/>
      </c>
      <c r="M856" s="7" t="str">
        <f>IF(A856="","",IF(S856="",IF(A856="","",VLOOKUP(K856,calendar_price_2013,MATCH(SUMIF(A$2:A11446,A856,L$2:L11446),Sheet2!$C$1:$P$1,0)+1,0)),S856)*L856)</f>
        <v/>
      </c>
      <c r="N856" s="7" t="str">
        <f t="shared" si="174"/>
        <v/>
      </c>
      <c r="O856" s="7" t="str">
        <f t="shared" si="175"/>
        <v/>
      </c>
      <c r="R856" s="7" t="str">
        <f t="shared" si="176"/>
        <v/>
      </c>
      <c r="AH856" s="9" t="str">
        <f t="shared" si="177"/>
        <v/>
      </c>
      <c r="AI856" s="9" t="str">
        <f t="shared" si="178"/>
        <v/>
      </c>
    </row>
    <row r="857" spans="1:35" ht="20.100000000000001" customHeight="1">
      <c r="A857" s="8" t="str">
        <f t="shared" si="179"/>
        <v/>
      </c>
      <c r="M857" s="7" t="str">
        <f>IF(A857="","",IF(S857="",IF(A857="","",VLOOKUP(K857,calendar_price_2013,MATCH(SUMIF(A$2:A11447,A857,L$2:L11447),Sheet2!$C$1:$P$1,0)+1,0)),S857)*L857)</f>
        <v/>
      </c>
      <c r="N857" s="7" t="str">
        <f t="shared" si="174"/>
        <v/>
      </c>
      <c r="O857" s="7" t="str">
        <f t="shared" si="175"/>
        <v/>
      </c>
      <c r="R857" s="7" t="str">
        <f t="shared" si="176"/>
        <v/>
      </c>
      <c r="AH857" s="9" t="str">
        <f t="shared" si="177"/>
        <v/>
      </c>
      <c r="AI857" s="9" t="str">
        <f t="shared" si="178"/>
        <v/>
      </c>
    </row>
    <row r="858" spans="1:35" ht="20.100000000000001" customHeight="1">
      <c r="A858" s="8" t="str">
        <f t="shared" si="179"/>
        <v/>
      </c>
      <c r="M858" s="7" t="str">
        <f>IF(A858="","",IF(S858="",IF(A858="","",VLOOKUP(K858,calendar_price_2013,MATCH(SUMIF(A$2:A11448,A858,L$2:L11448),Sheet2!$C$1:$P$1,0)+1,0)),S858)*L858)</f>
        <v/>
      </c>
      <c r="N858" s="7" t="str">
        <f t="shared" si="174"/>
        <v/>
      </c>
      <c r="O858" s="7" t="str">
        <f t="shared" si="175"/>
        <v/>
      </c>
      <c r="R858" s="7" t="str">
        <f t="shared" si="176"/>
        <v/>
      </c>
      <c r="AH858" s="9" t="str">
        <f t="shared" si="177"/>
        <v/>
      </c>
      <c r="AI858" s="9" t="str">
        <f t="shared" si="178"/>
        <v/>
      </c>
    </row>
    <row r="859" spans="1:35" ht="20.100000000000001" customHeight="1">
      <c r="A859" s="8" t="str">
        <f t="shared" si="179"/>
        <v/>
      </c>
      <c r="M859" s="7" t="str">
        <f>IF(A859="","",IF(S859="",IF(A859="","",VLOOKUP(K859,calendar_price_2013,MATCH(SUMIF(A$2:A11449,A859,L$2:L11449),Sheet2!$C$1:$P$1,0)+1,0)),S859)*L859)</f>
        <v/>
      </c>
      <c r="N859" s="7" t="str">
        <f t="shared" si="174"/>
        <v/>
      </c>
      <c r="O859" s="7" t="str">
        <f t="shared" si="175"/>
        <v/>
      </c>
      <c r="R859" s="7" t="str">
        <f t="shared" si="176"/>
        <v/>
      </c>
      <c r="AH859" s="9" t="str">
        <f t="shared" si="177"/>
        <v/>
      </c>
      <c r="AI859" s="9" t="str">
        <f t="shared" si="178"/>
        <v/>
      </c>
    </row>
    <row r="860" spans="1:35" ht="20.100000000000001" customHeight="1">
      <c r="A860" s="8" t="str">
        <f t="shared" si="179"/>
        <v/>
      </c>
      <c r="M860" s="7" t="str">
        <f>IF(A860="","",IF(S860="",IF(A860="","",VLOOKUP(K860,calendar_price_2013,MATCH(SUMIF(A$2:A11450,A860,L$2:L11450),Sheet2!$C$1:$P$1,0)+1,0)),S860)*L860)</f>
        <v/>
      </c>
      <c r="N860" s="7" t="str">
        <f t="shared" si="174"/>
        <v/>
      </c>
      <c r="O860" s="7" t="str">
        <f t="shared" si="175"/>
        <v/>
      </c>
      <c r="R860" s="7" t="str">
        <f t="shared" si="176"/>
        <v/>
      </c>
      <c r="AH860" s="9" t="str">
        <f t="shared" si="177"/>
        <v/>
      </c>
      <c r="AI860" s="9" t="str">
        <f t="shared" si="178"/>
        <v/>
      </c>
    </row>
    <row r="861" spans="1:35" ht="20.100000000000001" customHeight="1">
      <c r="A861" s="8" t="str">
        <f t="shared" si="179"/>
        <v/>
      </c>
      <c r="M861" s="7" t="str">
        <f>IF(A861="","",IF(S861="",IF(A861="","",VLOOKUP(K861,calendar_price_2013,MATCH(SUMIF(A$2:A11451,A861,L$2:L11451),Sheet2!$C$1:$P$1,0)+1,0)),S861)*L861)</f>
        <v/>
      </c>
      <c r="N861" s="7" t="str">
        <f t="shared" si="174"/>
        <v/>
      </c>
      <c r="O861" s="7" t="str">
        <f t="shared" si="175"/>
        <v/>
      </c>
      <c r="R861" s="7" t="str">
        <f t="shared" si="176"/>
        <v/>
      </c>
      <c r="AH861" s="9" t="str">
        <f t="shared" si="177"/>
        <v/>
      </c>
      <c r="AI861" s="9" t="str">
        <f t="shared" si="178"/>
        <v/>
      </c>
    </row>
    <row r="862" spans="1:35" ht="20.100000000000001" customHeight="1">
      <c r="A862" s="8" t="str">
        <f t="shared" si="179"/>
        <v/>
      </c>
      <c r="M862" s="7" t="str">
        <f>IF(A862="","",IF(S862="",IF(A862="","",VLOOKUP(K862,calendar_price_2013,MATCH(SUMIF(A$2:A11452,A862,L$2:L11452),Sheet2!$C$1:$P$1,0)+1,0)),S862)*L862)</f>
        <v/>
      </c>
      <c r="N862" s="7" t="str">
        <f t="shared" si="174"/>
        <v/>
      </c>
      <c r="O862" s="7" t="str">
        <f t="shared" si="175"/>
        <v/>
      </c>
      <c r="R862" s="7" t="str">
        <f t="shared" si="176"/>
        <v/>
      </c>
      <c r="AH862" s="9" t="str">
        <f t="shared" si="177"/>
        <v/>
      </c>
      <c r="AI862" s="9" t="str">
        <f t="shared" si="178"/>
        <v/>
      </c>
    </row>
    <row r="863" spans="1:35" ht="20.100000000000001" customHeight="1">
      <c r="A863" s="8" t="str">
        <f t="shared" si="179"/>
        <v/>
      </c>
      <c r="M863" s="7" t="str">
        <f>IF(A863="","",IF(S863="",IF(A863="","",VLOOKUP(K863,calendar_price_2013,MATCH(SUMIF(A$2:A11453,A863,L$2:L11453),Sheet2!$C$1:$P$1,0)+1,0)),S863)*L863)</f>
        <v/>
      </c>
      <c r="N863" s="7" t="str">
        <f t="shared" si="174"/>
        <v/>
      </c>
      <c r="O863" s="7" t="str">
        <f t="shared" si="175"/>
        <v/>
      </c>
      <c r="R863" s="7" t="str">
        <f t="shared" si="176"/>
        <v/>
      </c>
      <c r="AH863" s="9" t="str">
        <f t="shared" si="177"/>
        <v/>
      </c>
      <c r="AI863" s="9" t="str">
        <f t="shared" si="178"/>
        <v/>
      </c>
    </row>
    <row r="864" spans="1:35" ht="20.100000000000001" customHeight="1">
      <c r="A864" s="8" t="str">
        <f t="shared" si="179"/>
        <v/>
      </c>
      <c r="M864" s="7" t="str">
        <f>IF(A864="","",IF(S864="",IF(A864="","",VLOOKUP(K864,calendar_price_2013,MATCH(SUMIF(A$2:A11454,A864,L$2:L11454),Sheet2!$C$1:$P$1,0)+1,0)),S864)*L864)</f>
        <v/>
      </c>
      <c r="N864" s="7" t="str">
        <f t="shared" ref="N864:N927" si="180">IF(A864="","",IF(T864=1,0,M864*0.2))</f>
        <v/>
      </c>
      <c r="O864" s="7" t="str">
        <f t="shared" ref="O864:O927" si="181">IF(H864="","",SUMIF(A864:A11455,A864,M864:M11455)+SUMIF(A864:A11455,A864,N864:N11455))</f>
        <v/>
      </c>
      <c r="R864" s="7" t="str">
        <f t="shared" si="176"/>
        <v/>
      </c>
      <c r="AH864" s="9" t="str">
        <f t="shared" si="177"/>
        <v/>
      </c>
      <c r="AI864" s="9" t="str">
        <f t="shared" si="178"/>
        <v/>
      </c>
    </row>
    <row r="865" spans="1:35" ht="20.100000000000001" customHeight="1">
      <c r="A865" s="8" t="str">
        <f t="shared" si="179"/>
        <v/>
      </c>
      <c r="M865" s="7" t="str">
        <f>IF(A865="","",IF(S865="",IF(A865="","",VLOOKUP(K865,calendar_price_2013,MATCH(SUMIF(A$2:A11455,A865,L$2:L11455),Sheet2!$C$1:$P$1,0)+1,0)),S865)*L865)</f>
        <v/>
      </c>
      <c r="N865" s="7" t="str">
        <f t="shared" si="180"/>
        <v/>
      </c>
      <c r="O865" s="7" t="str">
        <f t="shared" si="181"/>
        <v/>
      </c>
      <c r="R865" s="7" t="str">
        <f t="shared" ref="R865:R928" si="182">IF(ISBLANK(Q865),"",Q865-O865)</f>
        <v/>
      </c>
      <c r="AH865" s="9" t="str">
        <f t="shared" ref="AH865:AH928" si="183">IF(H865="","",SUMIF(A865:A11456,A865,L865:L11456))</f>
        <v/>
      </c>
      <c r="AI865" s="9" t="str">
        <f t="shared" ref="AI865:AI928" si="184">IF(AH865="","",AH865/100)</f>
        <v/>
      </c>
    </row>
    <row r="866" spans="1:35" ht="20.100000000000001" customHeight="1">
      <c r="A866" s="8" t="str">
        <f t="shared" ref="A866:A929" si="185">IF(K866="","",IF(B866="",A865,A865+1))</f>
        <v/>
      </c>
      <c r="M866" s="7" t="str">
        <f>IF(A866="","",IF(S866="",IF(A866="","",VLOOKUP(K866,calendar_price_2013,MATCH(SUMIF(A$2:A11456,A866,L$2:L11456),Sheet2!$C$1:$P$1,0)+1,0)),S866)*L866)</f>
        <v/>
      </c>
      <c r="N866" s="7" t="str">
        <f t="shared" si="180"/>
        <v/>
      </c>
      <c r="O866" s="7" t="str">
        <f t="shared" si="181"/>
        <v/>
      </c>
      <c r="R866" s="7" t="str">
        <f t="shared" si="182"/>
        <v/>
      </c>
      <c r="AH866" s="9" t="str">
        <f t="shared" si="183"/>
        <v/>
      </c>
      <c r="AI866" s="9" t="str">
        <f t="shared" si="184"/>
        <v/>
      </c>
    </row>
    <row r="867" spans="1:35" ht="20.100000000000001" customHeight="1">
      <c r="A867" s="8" t="str">
        <f t="shared" si="185"/>
        <v/>
      </c>
      <c r="M867" s="7" t="str">
        <f>IF(A867="","",IF(S867="",IF(A867="","",VLOOKUP(K867,calendar_price_2013,MATCH(SUMIF(A$2:A11457,A867,L$2:L11457),Sheet2!$C$1:$P$1,0)+1,0)),S867)*L867)</f>
        <v/>
      </c>
      <c r="N867" s="7" t="str">
        <f t="shared" si="180"/>
        <v/>
      </c>
      <c r="O867" s="7" t="str">
        <f t="shared" si="181"/>
        <v/>
      </c>
      <c r="R867" s="7" t="str">
        <f t="shared" si="182"/>
        <v/>
      </c>
      <c r="AH867" s="9" t="str">
        <f t="shared" si="183"/>
        <v/>
      </c>
      <c r="AI867" s="9" t="str">
        <f t="shared" si="184"/>
        <v/>
      </c>
    </row>
    <row r="868" spans="1:35" ht="20.100000000000001" customHeight="1">
      <c r="A868" s="8" t="str">
        <f t="shared" si="185"/>
        <v/>
      </c>
      <c r="M868" s="7" t="str">
        <f>IF(A868="","",IF(S868="",IF(A868="","",VLOOKUP(K868,calendar_price_2013,MATCH(SUMIF(A$2:A11458,A868,L$2:L11458),Sheet2!$C$1:$P$1,0)+1,0)),S868)*L868)</f>
        <v/>
      </c>
      <c r="N868" s="7" t="str">
        <f t="shared" si="180"/>
        <v/>
      </c>
      <c r="O868" s="7" t="str">
        <f t="shared" si="181"/>
        <v/>
      </c>
      <c r="R868" s="7" t="str">
        <f t="shared" si="182"/>
        <v/>
      </c>
      <c r="AH868" s="9" t="str">
        <f t="shared" si="183"/>
        <v/>
      </c>
      <c r="AI868" s="9" t="str">
        <f t="shared" si="184"/>
        <v/>
      </c>
    </row>
    <row r="869" spans="1:35" ht="20.100000000000001" customHeight="1">
      <c r="A869" s="8" t="str">
        <f t="shared" si="185"/>
        <v/>
      </c>
      <c r="M869" s="7" t="str">
        <f>IF(A869="","",IF(S869="",IF(A869="","",VLOOKUP(K869,calendar_price_2013,MATCH(SUMIF(A$2:A11459,A869,L$2:L11459),Sheet2!$C$1:$P$1,0)+1,0)),S869)*L869)</f>
        <v/>
      </c>
      <c r="N869" s="7" t="str">
        <f t="shared" si="180"/>
        <v/>
      </c>
      <c r="O869" s="7" t="str">
        <f t="shared" si="181"/>
        <v/>
      </c>
      <c r="R869" s="7" t="str">
        <f t="shared" si="182"/>
        <v/>
      </c>
      <c r="AH869" s="9" t="str">
        <f t="shared" si="183"/>
        <v/>
      </c>
      <c r="AI869" s="9" t="str">
        <f t="shared" si="184"/>
        <v/>
      </c>
    </row>
    <row r="870" spans="1:35" ht="20.100000000000001" customHeight="1">
      <c r="A870" s="8" t="str">
        <f t="shared" si="185"/>
        <v/>
      </c>
      <c r="M870" s="7" t="str">
        <f>IF(A870="","",IF(S870="",IF(A870="","",VLOOKUP(K870,calendar_price_2013,MATCH(SUMIF(A$2:A11460,A870,L$2:L11460),Sheet2!$C$1:$P$1,0)+1,0)),S870)*L870)</f>
        <v/>
      </c>
      <c r="N870" s="7" t="str">
        <f t="shared" si="180"/>
        <v/>
      </c>
      <c r="O870" s="7" t="str">
        <f t="shared" si="181"/>
        <v/>
      </c>
      <c r="R870" s="7" t="str">
        <f t="shared" si="182"/>
        <v/>
      </c>
      <c r="AH870" s="9" t="str">
        <f t="shared" si="183"/>
        <v/>
      </c>
      <c r="AI870" s="9" t="str">
        <f t="shared" si="184"/>
        <v/>
      </c>
    </row>
    <row r="871" spans="1:35" ht="20.100000000000001" customHeight="1">
      <c r="A871" s="8" t="str">
        <f t="shared" si="185"/>
        <v/>
      </c>
      <c r="M871" s="7" t="str">
        <f>IF(A871="","",IF(S871="",IF(A871="","",VLOOKUP(K871,calendar_price_2013,MATCH(SUMIF(A$2:A11461,A871,L$2:L11461),Sheet2!$C$1:$P$1,0)+1,0)),S871)*L871)</f>
        <v/>
      </c>
      <c r="N871" s="7" t="str">
        <f t="shared" si="180"/>
        <v/>
      </c>
      <c r="O871" s="7" t="str">
        <f t="shared" si="181"/>
        <v/>
      </c>
      <c r="R871" s="7" t="str">
        <f t="shared" si="182"/>
        <v/>
      </c>
      <c r="AH871" s="9" t="str">
        <f t="shared" si="183"/>
        <v/>
      </c>
      <c r="AI871" s="9" t="str">
        <f t="shared" si="184"/>
        <v/>
      </c>
    </row>
    <row r="872" spans="1:35" ht="20.100000000000001" customHeight="1">
      <c r="A872" s="8" t="str">
        <f t="shared" si="185"/>
        <v/>
      </c>
      <c r="M872" s="7" t="str">
        <f>IF(A872="","",IF(S872="",IF(A872="","",VLOOKUP(K872,calendar_price_2013,MATCH(SUMIF(A$2:A11462,A872,L$2:L11462),Sheet2!$C$1:$P$1,0)+1,0)),S872)*L872)</f>
        <v/>
      </c>
      <c r="N872" s="7" t="str">
        <f t="shared" si="180"/>
        <v/>
      </c>
      <c r="O872" s="7" t="str">
        <f t="shared" si="181"/>
        <v/>
      </c>
      <c r="R872" s="7" t="str">
        <f t="shared" si="182"/>
        <v/>
      </c>
      <c r="AH872" s="9" t="str">
        <f t="shared" si="183"/>
        <v/>
      </c>
      <c r="AI872" s="9" t="str">
        <f t="shared" si="184"/>
        <v/>
      </c>
    </row>
    <row r="873" spans="1:35" ht="20.100000000000001" customHeight="1">
      <c r="A873" s="8" t="str">
        <f t="shared" si="185"/>
        <v/>
      </c>
      <c r="M873" s="7" t="str">
        <f>IF(A873="","",IF(S873="",IF(A873="","",VLOOKUP(K873,calendar_price_2013,MATCH(SUMIF(A$2:A11463,A873,L$2:L11463),Sheet2!$C$1:$P$1,0)+1,0)),S873)*L873)</f>
        <v/>
      </c>
      <c r="N873" s="7" t="str">
        <f t="shared" si="180"/>
        <v/>
      </c>
      <c r="O873" s="7" t="str">
        <f t="shared" si="181"/>
        <v/>
      </c>
      <c r="R873" s="7" t="str">
        <f t="shared" si="182"/>
        <v/>
      </c>
      <c r="AH873" s="9" t="str">
        <f t="shared" si="183"/>
        <v/>
      </c>
      <c r="AI873" s="9" t="str">
        <f t="shared" si="184"/>
        <v/>
      </c>
    </row>
    <row r="874" spans="1:35" ht="20.100000000000001" customHeight="1">
      <c r="A874" s="8" t="str">
        <f t="shared" si="185"/>
        <v/>
      </c>
      <c r="M874" s="7" t="str">
        <f>IF(A874="","",IF(S874="",IF(A874="","",VLOOKUP(K874,calendar_price_2013,MATCH(SUMIF(A$2:A11464,A874,L$2:L11464),Sheet2!$C$1:$P$1,0)+1,0)),S874)*L874)</f>
        <v/>
      </c>
      <c r="N874" s="7" t="str">
        <f t="shared" si="180"/>
        <v/>
      </c>
      <c r="O874" s="7" t="str">
        <f t="shared" si="181"/>
        <v/>
      </c>
      <c r="R874" s="7" t="str">
        <f t="shared" si="182"/>
        <v/>
      </c>
      <c r="AH874" s="9" t="str">
        <f t="shared" si="183"/>
        <v/>
      </c>
      <c r="AI874" s="9" t="str">
        <f t="shared" si="184"/>
        <v/>
      </c>
    </row>
    <row r="875" spans="1:35" ht="20.100000000000001" customHeight="1">
      <c r="A875" s="8" t="str">
        <f t="shared" si="185"/>
        <v/>
      </c>
      <c r="M875" s="7" t="str">
        <f>IF(A875="","",IF(S875="",IF(A875="","",VLOOKUP(K875,calendar_price_2013,MATCH(SUMIF(A$2:A11465,A875,L$2:L11465),Sheet2!$C$1:$P$1,0)+1,0)),S875)*L875)</f>
        <v/>
      </c>
      <c r="N875" s="7" t="str">
        <f t="shared" si="180"/>
        <v/>
      </c>
      <c r="O875" s="7" t="str">
        <f t="shared" si="181"/>
        <v/>
      </c>
      <c r="R875" s="7" t="str">
        <f t="shared" si="182"/>
        <v/>
      </c>
      <c r="AH875" s="9" t="str">
        <f t="shared" si="183"/>
        <v/>
      </c>
      <c r="AI875" s="9" t="str">
        <f t="shared" si="184"/>
        <v/>
      </c>
    </row>
    <row r="876" spans="1:35" ht="20.100000000000001" customHeight="1">
      <c r="A876" s="8" t="str">
        <f t="shared" si="185"/>
        <v/>
      </c>
      <c r="M876" s="7" t="str">
        <f>IF(A876="","",IF(S876="",IF(A876="","",VLOOKUP(K876,calendar_price_2013,MATCH(SUMIF(A$2:A11466,A876,L$2:L11466),Sheet2!$C$1:$P$1,0)+1,0)),S876)*L876)</f>
        <v/>
      </c>
      <c r="N876" s="7" t="str">
        <f t="shared" si="180"/>
        <v/>
      </c>
      <c r="O876" s="7" t="str">
        <f t="shared" si="181"/>
        <v/>
      </c>
      <c r="R876" s="7" t="str">
        <f t="shared" si="182"/>
        <v/>
      </c>
      <c r="AH876" s="9" t="str">
        <f t="shared" si="183"/>
        <v/>
      </c>
      <c r="AI876" s="9" t="str">
        <f t="shared" si="184"/>
        <v/>
      </c>
    </row>
    <row r="877" spans="1:35" ht="20.100000000000001" customHeight="1">
      <c r="A877" s="8" t="str">
        <f t="shared" si="185"/>
        <v/>
      </c>
      <c r="M877" s="7" t="str">
        <f>IF(A877="","",IF(S877="",IF(A877="","",VLOOKUP(K877,calendar_price_2013,MATCH(SUMIF(A$2:A11467,A877,L$2:L11467),Sheet2!$C$1:$P$1,0)+1,0)),S877)*L877)</f>
        <v/>
      </c>
      <c r="N877" s="7" t="str">
        <f t="shared" si="180"/>
        <v/>
      </c>
      <c r="O877" s="7" t="str">
        <f t="shared" si="181"/>
        <v/>
      </c>
      <c r="R877" s="7" t="str">
        <f t="shared" si="182"/>
        <v/>
      </c>
      <c r="AH877" s="9" t="str">
        <f t="shared" si="183"/>
        <v/>
      </c>
      <c r="AI877" s="9" t="str">
        <f t="shared" si="184"/>
        <v/>
      </c>
    </row>
    <row r="878" spans="1:35" ht="20.100000000000001" customHeight="1">
      <c r="A878" s="8" t="str">
        <f t="shared" si="185"/>
        <v/>
      </c>
      <c r="M878" s="7" t="str">
        <f>IF(A878="","",IF(S878="",IF(A878="","",VLOOKUP(K878,calendar_price_2013,MATCH(SUMIF(A$2:A11468,A878,L$2:L11468),Sheet2!$C$1:$P$1,0)+1,0)),S878)*L878)</f>
        <v/>
      </c>
      <c r="N878" s="7" t="str">
        <f t="shared" si="180"/>
        <v/>
      </c>
      <c r="O878" s="7" t="str">
        <f t="shared" si="181"/>
        <v/>
      </c>
      <c r="R878" s="7" t="str">
        <f t="shared" si="182"/>
        <v/>
      </c>
      <c r="AH878" s="9" t="str">
        <f t="shared" si="183"/>
        <v/>
      </c>
      <c r="AI878" s="9" t="str">
        <f t="shared" si="184"/>
        <v/>
      </c>
    </row>
    <row r="879" spans="1:35" ht="20.100000000000001" customHeight="1">
      <c r="A879" s="8" t="str">
        <f t="shared" si="185"/>
        <v/>
      </c>
      <c r="M879" s="7" t="str">
        <f>IF(A879="","",IF(S879="",IF(A879="","",VLOOKUP(K879,calendar_price_2013,MATCH(SUMIF(A$2:A11469,A879,L$2:L11469),Sheet2!$C$1:$P$1,0)+1,0)),S879)*L879)</f>
        <v/>
      </c>
      <c r="N879" s="7" t="str">
        <f t="shared" si="180"/>
        <v/>
      </c>
      <c r="O879" s="7" t="str">
        <f t="shared" si="181"/>
        <v/>
      </c>
      <c r="R879" s="7" t="str">
        <f t="shared" si="182"/>
        <v/>
      </c>
      <c r="AH879" s="9" t="str">
        <f t="shared" si="183"/>
        <v/>
      </c>
      <c r="AI879" s="9" t="str">
        <f t="shared" si="184"/>
        <v/>
      </c>
    </row>
    <row r="880" spans="1:35" ht="20.100000000000001" customHeight="1">
      <c r="A880" s="8" t="str">
        <f t="shared" si="185"/>
        <v/>
      </c>
      <c r="M880" s="7" t="str">
        <f>IF(A880="","",IF(S880="",IF(A880="","",VLOOKUP(K880,calendar_price_2013,MATCH(SUMIF(A$2:A11470,A880,L$2:L11470),Sheet2!$C$1:$P$1,0)+1,0)),S880)*L880)</f>
        <v/>
      </c>
      <c r="N880" s="7" t="str">
        <f t="shared" si="180"/>
        <v/>
      </c>
      <c r="O880" s="7" t="str">
        <f t="shared" si="181"/>
        <v/>
      </c>
      <c r="R880" s="7" t="str">
        <f t="shared" si="182"/>
        <v/>
      </c>
      <c r="AH880" s="9" t="str">
        <f t="shared" si="183"/>
        <v/>
      </c>
      <c r="AI880" s="9" t="str">
        <f t="shared" si="184"/>
        <v/>
      </c>
    </row>
    <row r="881" spans="1:35" ht="20.100000000000001" customHeight="1">
      <c r="A881" s="8" t="str">
        <f t="shared" si="185"/>
        <v/>
      </c>
      <c r="M881" s="7" t="str">
        <f>IF(A881="","",IF(S881="",IF(A881="","",VLOOKUP(K881,calendar_price_2013,MATCH(SUMIF(A$2:A11471,A881,L$2:L11471),Sheet2!$C$1:$P$1,0)+1,0)),S881)*L881)</f>
        <v/>
      </c>
      <c r="N881" s="7" t="str">
        <f t="shared" si="180"/>
        <v/>
      </c>
      <c r="O881" s="7" t="str">
        <f t="shared" si="181"/>
        <v/>
      </c>
      <c r="R881" s="7" t="str">
        <f t="shared" si="182"/>
        <v/>
      </c>
      <c r="AH881" s="9" t="str">
        <f t="shared" si="183"/>
        <v/>
      </c>
      <c r="AI881" s="9" t="str">
        <f t="shared" si="184"/>
        <v/>
      </c>
    </row>
    <row r="882" spans="1:35" ht="20.100000000000001" customHeight="1">
      <c r="A882" s="8" t="str">
        <f t="shared" si="185"/>
        <v/>
      </c>
      <c r="M882" s="7" t="str">
        <f>IF(A882="","",IF(S882="",IF(A882="","",VLOOKUP(K882,calendar_price_2013,MATCH(SUMIF(A$2:A11472,A882,L$2:L11472),Sheet2!$C$1:$P$1,0)+1,0)),S882)*L882)</f>
        <v/>
      </c>
      <c r="N882" s="7" t="str">
        <f t="shared" si="180"/>
        <v/>
      </c>
      <c r="O882" s="7" t="str">
        <f t="shared" si="181"/>
        <v/>
      </c>
      <c r="R882" s="7" t="str">
        <f t="shared" si="182"/>
        <v/>
      </c>
      <c r="AH882" s="9" t="str">
        <f t="shared" si="183"/>
        <v/>
      </c>
      <c r="AI882" s="9" t="str">
        <f t="shared" si="184"/>
        <v/>
      </c>
    </row>
    <row r="883" spans="1:35" ht="20.100000000000001" customHeight="1">
      <c r="A883" s="8" t="str">
        <f t="shared" si="185"/>
        <v/>
      </c>
      <c r="M883" s="7" t="str">
        <f>IF(A883="","",IF(S883="",IF(A883="","",VLOOKUP(K883,calendar_price_2013,MATCH(SUMIF(A$2:A11473,A883,L$2:L11473),Sheet2!$C$1:$P$1,0)+1,0)),S883)*L883)</f>
        <v/>
      </c>
      <c r="N883" s="7" t="str">
        <f t="shared" si="180"/>
        <v/>
      </c>
      <c r="O883" s="7" t="str">
        <f t="shared" si="181"/>
        <v/>
      </c>
      <c r="R883" s="7" t="str">
        <f t="shared" si="182"/>
        <v/>
      </c>
      <c r="AH883" s="9" t="str">
        <f t="shared" si="183"/>
        <v/>
      </c>
      <c r="AI883" s="9" t="str">
        <f t="shared" si="184"/>
        <v/>
      </c>
    </row>
    <row r="884" spans="1:35" ht="20.100000000000001" customHeight="1">
      <c r="A884" s="8" t="str">
        <f t="shared" si="185"/>
        <v/>
      </c>
      <c r="M884" s="7" t="str">
        <f>IF(A884="","",IF(S884="",IF(A884="","",VLOOKUP(K884,calendar_price_2013,MATCH(SUMIF(A$2:A11474,A884,L$2:L11474),Sheet2!$C$1:$P$1,0)+1,0)),S884)*L884)</f>
        <v/>
      </c>
      <c r="N884" s="7" t="str">
        <f t="shared" si="180"/>
        <v/>
      </c>
      <c r="O884" s="7" t="str">
        <f t="shared" si="181"/>
        <v/>
      </c>
      <c r="R884" s="7" t="str">
        <f t="shared" si="182"/>
        <v/>
      </c>
      <c r="AH884" s="9" t="str">
        <f t="shared" si="183"/>
        <v/>
      </c>
      <c r="AI884" s="9" t="str">
        <f t="shared" si="184"/>
        <v/>
      </c>
    </row>
    <row r="885" spans="1:35" ht="20.100000000000001" customHeight="1">
      <c r="A885" s="8" t="str">
        <f t="shared" si="185"/>
        <v/>
      </c>
      <c r="M885" s="7" t="str">
        <f>IF(A885="","",IF(S885="",IF(A885="","",VLOOKUP(K885,calendar_price_2013,MATCH(SUMIF(A$2:A11475,A885,L$2:L11475),Sheet2!$C$1:$P$1,0)+1,0)),S885)*L885)</f>
        <v/>
      </c>
      <c r="N885" s="7" t="str">
        <f t="shared" si="180"/>
        <v/>
      </c>
      <c r="O885" s="7" t="str">
        <f t="shared" si="181"/>
        <v/>
      </c>
      <c r="R885" s="7" t="str">
        <f t="shared" si="182"/>
        <v/>
      </c>
      <c r="AH885" s="9" t="str">
        <f t="shared" si="183"/>
        <v/>
      </c>
      <c r="AI885" s="9" t="str">
        <f t="shared" si="184"/>
        <v/>
      </c>
    </row>
    <row r="886" spans="1:35" ht="20.100000000000001" customHeight="1">
      <c r="A886" s="8" t="str">
        <f t="shared" si="185"/>
        <v/>
      </c>
      <c r="M886" s="7" t="str">
        <f>IF(A886="","",IF(S886="",IF(A886="","",VLOOKUP(K886,calendar_price_2013,MATCH(SUMIF(A$2:A11476,A886,L$2:L11476),Sheet2!$C$1:$P$1,0)+1,0)),S886)*L886)</f>
        <v/>
      </c>
      <c r="N886" s="7" t="str">
        <f t="shared" si="180"/>
        <v/>
      </c>
      <c r="O886" s="7" t="str">
        <f t="shared" si="181"/>
        <v/>
      </c>
      <c r="R886" s="7" t="str">
        <f t="shared" si="182"/>
        <v/>
      </c>
      <c r="AH886" s="9" t="str">
        <f t="shared" si="183"/>
        <v/>
      </c>
      <c r="AI886" s="9" t="str">
        <f t="shared" si="184"/>
        <v/>
      </c>
    </row>
    <row r="887" spans="1:35" ht="20.100000000000001" customHeight="1">
      <c r="A887" s="8" t="str">
        <f t="shared" si="185"/>
        <v/>
      </c>
      <c r="M887" s="7" t="str">
        <f>IF(A887="","",IF(S887="",IF(A887="","",VLOOKUP(K887,calendar_price_2013,MATCH(SUMIF(A$2:A11477,A887,L$2:L11477),Sheet2!$C$1:$P$1,0)+1,0)),S887)*L887)</f>
        <v/>
      </c>
      <c r="N887" s="7" t="str">
        <f t="shared" si="180"/>
        <v/>
      </c>
      <c r="O887" s="7" t="str">
        <f t="shared" si="181"/>
        <v/>
      </c>
      <c r="R887" s="7" t="str">
        <f t="shared" si="182"/>
        <v/>
      </c>
      <c r="AH887" s="9" t="str">
        <f t="shared" si="183"/>
        <v/>
      </c>
      <c r="AI887" s="9" t="str">
        <f t="shared" si="184"/>
        <v/>
      </c>
    </row>
    <row r="888" spans="1:35" ht="20.100000000000001" customHeight="1">
      <c r="A888" s="8" t="str">
        <f t="shared" si="185"/>
        <v/>
      </c>
      <c r="M888" s="7" t="str">
        <f>IF(A888="","",IF(S888="",IF(A888="","",VLOOKUP(K888,calendar_price_2013,MATCH(SUMIF(A$2:A11478,A888,L$2:L11478),Sheet2!$C$1:$P$1,0)+1,0)),S888)*L888)</f>
        <v/>
      </c>
      <c r="N888" s="7" t="str">
        <f t="shared" si="180"/>
        <v/>
      </c>
      <c r="O888" s="7" t="str">
        <f t="shared" si="181"/>
        <v/>
      </c>
      <c r="R888" s="7" t="str">
        <f t="shared" si="182"/>
        <v/>
      </c>
      <c r="AH888" s="9" t="str">
        <f t="shared" si="183"/>
        <v/>
      </c>
      <c r="AI888" s="9" t="str">
        <f t="shared" si="184"/>
        <v/>
      </c>
    </row>
    <row r="889" spans="1:35" ht="20.100000000000001" customHeight="1">
      <c r="A889" s="8" t="str">
        <f t="shared" si="185"/>
        <v/>
      </c>
      <c r="M889" s="7" t="str">
        <f>IF(A889="","",IF(S889="",IF(A889="","",VLOOKUP(K889,calendar_price_2013,MATCH(SUMIF(A$2:A11479,A889,L$2:L11479),Sheet2!$C$1:$P$1,0)+1,0)),S889)*L889)</f>
        <v/>
      </c>
      <c r="N889" s="7" t="str">
        <f t="shared" si="180"/>
        <v/>
      </c>
      <c r="O889" s="7" t="str">
        <f t="shared" si="181"/>
        <v/>
      </c>
      <c r="R889" s="7" t="str">
        <f t="shared" si="182"/>
        <v/>
      </c>
      <c r="AH889" s="9" t="str">
        <f t="shared" si="183"/>
        <v/>
      </c>
      <c r="AI889" s="9" t="str">
        <f t="shared" si="184"/>
        <v/>
      </c>
    </row>
    <row r="890" spans="1:35" ht="20.100000000000001" customHeight="1">
      <c r="A890" s="8" t="str">
        <f t="shared" si="185"/>
        <v/>
      </c>
      <c r="M890" s="7" t="str">
        <f>IF(A890="","",IF(S890="",IF(A890="","",VLOOKUP(K890,calendar_price_2013,MATCH(SUMIF(A$2:A11480,A890,L$2:L11480),Sheet2!$C$1:$P$1,0)+1,0)),S890)*L890)</f>
        <v/>
      </c>
      <c r="N890" s="7" t="str">
        <f t="shared" si="180"/>
        <v/>
      </c>
      <c r="O890" s="7" t="str">
        <f t="shared" si="181"/>
        <v/>
      </c>
      <c r="R890" s="7" t="str">
        <f t="shared" si="182"/>
        <v/>
      </c>
      <c r="AH890" s="9" t="str">
        <f t="shared" si="183"/>
        <v/>
      </c>
      <c r="AI890" s="9" t="str">
        <f t="shared" si="184"/>
        <v/>
      </c>
    </row>
    <row r="891" spans="1:35" ht="20.100000000000001" customHeight="1">
      <c r="A891" s="8" t="str">
        <f t="shared" si="185"/>
        <v/>
      </c>
      <c r="M891" s="7" t="str">
        <f>IF(A891="","",IF(S891="",IF(A891="","",VLOOKUP(K891,calendar_price_2013,MATCH(SUMIF(A$2:A11481,A891,L$2:L11481),Sheet2!$C$1:$P$1,0)+1,0)),S891)*L891)</f>
        <v/>
      </c>
      <c r="N891" s="7" t="str">
        <f t="shared" si="180"/>
        <v/>
      </c>
      <c r="O891" s="7" t="str">
        <f t="shared" si="181"/>
        <v/>
      </c>
      <c r="R891" s="7" t="str">
        <f t="shared" si="182"/>
        <v/>
      </c>
      <c r="AH891" s="9" t="str">
        <f t="shared" si="183"/>
        <v/>
      </c>
      <c r="AI891" s="9" t="str">
        <f t="shared" si="184"/>
        <v/>
      </c>
    </row>
    <row r="892" spans="1:35" ht="20.100000000000001" customHeight="1">
      <c r="A892" s="8" t="str">
        <f t="shared" si="185"/>
        <v/>
      </c>
      <c r="M892" s="7" t="str">
        <f>IF(A892="","",IF(S892="",IF(A892="","",VLOOKUP(K892,calendar_price_2013,MATCH(SUMIF(A$2:A11482,A892,L$2:L11482),Sheet2!$C$1:$P$1,0)+1,0)),S892)*L892)</f>
        <v/>
      </c>
      <c r="N892" s="7" t="str">
        <f t="shared" si="180"/>
        <v/>
      </c>
      <c r="O892" s="7" t="str">
        <f t="shared" si="181"/>
        <v/>
      </c>
      <c r="R892" s="7" t="str">
        <f t="shared" si="182"/>
        <v/>
      </c>
      <c r="AH892" s="9" t="str">
        <f t="shared" si="183"/>
        <v/>
      </c>
      <c r="AI892" s="9" t="str">
        <f t="shared" si="184"/>
        <v/>
      </c>
    </row>
    <row r="893" spans="1:35" ht="20.100000000000001" customHeight="1">
      <c r="A893" s="8" t="str">
        <f t="shared" si="185"/>
        <v/>
      </c>
      <c r="M893" s="7" t="str">
        <f>IF(A893="","",IF(S893="",IF(A893="","",VLOOKUP(K893,calendar_price_2013,MATCH(SUMIF(A$2:A11483,A893,L$2:L11483),Sheet2!$C$1:$P$1,0)+1,0)),S893)*L893)</f>
        <v/>
      </c>
      <c r="N893" s="7" t="str">
        <f t="shared" si="180"/>
        <v/>
      </c>
      <c r="O893" s="7" t="str">
        <f t="shared" si="181"/>
        <v/>
      </c>
      <c r="R893" s="7" t="str">
        <f t="shared" si="182"/>
        <v/>
      </c>
      <c r="AH893" s="9" t="str">
        <f t="shared" si="183"/>
        <v/>
      </c>
      <c r="AI893" s="9" t="str">
        <f t="shared" si="184"/>
        <v/>
      </c>
    </row>
    <row r="894" spans="1:35" ht="20.100000000000001" customHeight="1">
      <c r="A894" s="8" t="str">
        <f t="shared" si="185"/>
        <v/>
      </c>
      <c r="M894" s="7" t="str">
        <f>IF(A894="","",IF(S894="",IF(A894="","",VLOOKUP(K894,calendar_price_2013,MATCH(SUMIF(A$2:A11484,A894,L$2:L11484),Sheet2!$C$1:$P$1,0)+1,0)),S894)*L894)</f>
        <v/>
      </c>
      <c r="N894" s="7" t="str">
        <f t="shared" si="180"/>
        <v/>
      </c>
      <c r="O894" s="7" t="str">
        <f t="shared" si="181"/>
        <v/>
      </c>
      <c r="R894" s="7" t="str">
        <f t="shared" si="182"/>
        <v/>
      </c>
      <c r="AH894" s="9" t="str">
        <f t="shared" si="183"/>
        <v/>
      </c>
      <c r="AI894" s="9" t="str">
        <f t="shared" si="184"/>
        <v/>
      </c>
    </row>
    <row r="895" spans="1:35" ht="20.100000000000001" customHeight="1">
      <c r="A895" s="8" t="str">
        <f t="shared" si="185"/>
        <v/>
      </c>
      <c r="M895" s="7" t="str">
        <f>IF(A895="","",IF(S895="",IF(A895="","",VLOOKUP(K895,calendar_price_2013,MATCH(SUMIF(A$2:A11485,A895,L$2:L11485),Sheet2!$C$1:$P$1,0)+1,0)),S895)*L895)</f>
        <v/>
      </c>
      <c r="N895" s="7" t="str">
        <f t="shared" si="180"/>
        <v/>
      </c>
      <c r="O895" s="7" t="str">
        <f t="shared" si="181"/>
        <v/>
      </c>
      <c r="R895" s="7" t="str">
        <f t="shared" si="182"/>
        <v/>
      </c>
      <c r="AH895" s="9" t="str">
        <f t="shared" si="183"/>
        <v/>
      </c>
      <c r="AI895" s="9" t="str">
        <f t="shared" si="184"/>
        <v/>
      </c>
    </row>
    <row r="896" spans="1:35" ht="20.100000000000001" customHeight="1">
      <c r="A896" s="8" t="str">
        <f t="shared" si="185"/>
        <v/>
      </c>
      <c r="M896" s="7" t="str">
        <f>IF(A896="","",IF(S896="",IF(A896="","",VLOOKUP(K896,calendar_price_2013,MATCH(SUMIF(A$2:A11486,A896,L$2:L11486),Sheet2!$C$1:$P$1,0)+1,0)),S896)*L896)</f>
        <v/>
      </c>
      <c r="N896" s="7" t="str">
        <f t="shared" si="180"/>
        <v/>
      </c>
      <c r="O896" s="7" t="str">
        <f t="shared" si="181"/>
        <v/>
      </c>
      <c r="R896" s="7" t="str">
        <f t="shared" si="182"/>
        <v/>
      </c>
      <c r="AH896" s="9" t="str">
        <f t="shared" si="183"/>
        <v/>
      </c>
      <c r="AI896" s="9" t="str">
        <f t="shared" si="184"/>
        <v/>
      </c>
    </row>
    <row r="897" spans="1:35" ht="20.100000000000001" customHeight="1">
      <c r="A897" s="8" t="str">
        <f t="shared" si="185"/>
        <v/>
      </c>
      <c r="M897" s="7" t="str">
        <f>IF(A897="","",IF(S897="",IF(A897="","",VLOOKUP(K897,calendar_price_2013,MATCH(SUMIF(A$2:A11487,A897,L$2:L11487),Sheet2!$C$1:$P$1,0)+1,0)),S897)*L897)</f>
        <v/>
      </c>
      <c r="N897" s="7" t="str">
        <f t="shared" si="180"/>
        <v/>
      </c>
      <c r="O897" s="7" t="str">
        <f t="shared" si="181"/>
        <v/>
      </c>
      <c r="R897" s="7" t="str">
        <f t="shared" si="182"/>
        <v/>
      </c>
      <c r="AH897" s="9" t="str">
        <f t="shared" si="183"/>
        <v/>
      </c>
      <c r="AI897" s="9" t="str">
        <f t="shared" si="184"/>
        <v/>
      </c>
    </row>
    <row r="898" spans="1:35" ht="20.100000000000001" customHeight="1">
      <c r="A898" s="8" t="str">
        <f t="shared" si="185"/>
        <v/>
      </c>
      <c r="M898" s="7" t="str">
        <f>IF(A898="","",IF(S898="",IF(A898="","",VLOOKUP(K898,calendar_price_2013,MATCH(SUMIF(A$2:A11488,A898,L$2:L11488),Sheet2!$C$1:$P$1,0)+1,0)),S898)*L898)</f>
        <v/>
      </c>
      <c r="N898" s="7" t="str">
        <f t="shared" si="180"/>
        <v/>
      </c>
      <c r="O898" s="7" t="str">
        <f t="shared" si="181"/>
        <v/>
      </c>
      <c r="R898" s="7" t="str">
        <f t="shared" si="182"/>
        <v/>
      </c>
      <c r="AH898" s="9" t="str">
        <f t="shared" si="183"/>
        <v/>
      </c>
      <c r="AI898" s="9" t="str">
        <f t="shared" si="184"/>
        <v/>
      </c>
    </row>
    <row r="899" spans="1:35" ht="20.100000000000001" customHeight="1">
      <c r="A899" s="8" t="str">
        <f t="shared" si="185"/>
        <v/>
      </c>
      <c r="M899" s="7" t="str">
        <f>IF(A899="","",IF(S899="",IF(A899="","",VLOOKUP(K899,calendar_price_2013,MATCH(SUMIF(A$2:A11489,A899,L$2:L11489),Sheet2!$C$1:$P$1,0)+1,0)),S899)*L899)</f>
        <v/>
      </c>
      <c r="N899" s="7" t="str">
        <f t="shared" si="180"/>
        <v/>
      </c>
      <c r="O899" s="7" t="str">
        <f t="shared" si="181"/>
        <v/>
      </c>
      <c r="R899" s="7" t="str">
        <f t="shared" si="182"/>
        <v/>
      </c>
      <c r="AH899" s="9" t="str">
        <f t="shared" si="183"/>
        <v/>
      </c>
      <c r="AI899" s="9" t="str">
        <f t="shared" si="184"/>
        <v/>
      </c>
    </row>
    <row r="900" spans="1:35" ht="20.100000000000001" customHeight="1">
      <c r="A900" s="8" t="str">
        <f t="shared" si="185"/>
        <v/>
      </c>
      <c r="M900" s="7" t="str">
        <f>IF(A900="","",IF(S900="",IF(A900="","",VLOOKUP(K900,calendar_price_2013,MATCH(SUMIF(A$2:A11490,A900,L$2:L11490),Sheet2!$C$1:$P$1,0)+1,0)),S900)*L900)</f>
        <v/>
      </c>
      <c r="N900" s="7" t="str">
        <f t="shared" si="180"/>
        <v/>
      </c>
      <c r="O900" s="7" t="str">
        <f t="shared" si="181"/>
        <v/>
      </c>
      <c r="R900" s="7" t="str">
        <f t="shared" si="182"/>
        <v/>
      </c>
      <c r="AH900" s="9" t="str">
        <f t="shared" si="183"/>
        <v/>
      </c>
      <c r="AI900" s="9" t="str">
        <f t="shared" si="184"/>
        <v/>
      </c>
    </row>
    <row r="901" spans="1:35" ht="20.100000000000001" customHeight="1">
      <c r="A901" s="8" t="str">
        <f t="shared" si="185"/>
        <v/>
      </c>
      <c r="M901" s="7" t="str">
        <f>IF(A901="","",IF(S901="",IF(A901="","",VLOOKUP(K901,calendar_price_2013,MATCH(SUMIF(A$2:A11491,A901,L$2:L11491),Sheet2!$C$1:$P$1,0)+1,0)),S901)*L901)</f>
        <v/>
      </c>
      <c r="N901" s="7" t="str">
        <f t="shared" si="180"/>
        <v/>
      </c>
      <c r="O901" s="7" t="str">
        <f t="shared" si="181"/>
        <v/>
      </c>
      <c r="R901" s="7" t="str">
        <f t="shared" si="182"/>
        <v/>
      </c>
      <c r="AH901" s="9" t="str">
        <f t="shared" si="183"/>
        <v/>
      </c>
      <c r="AI901" s="9" t="str">
        <f t="shared" si="184"/>
        <v/>
      </c>
    </row>
    <row r="902" spans="1:35" ht="20.100000000000001" customHeight="1">
      <c r="A902" s="8" t="str">
        <f t="shared" si="185"/>
        <v/>
      </c>
      <c r="M902" s="7" t="str">
        <f>IF(A902="","",IF(S902="",IF(A902="","",VLOOKUP(K902,calendar_price_2013,MATCH(SUMIF(A$2:A11492,A902,L$2:L11492),Sheet2!$C$1:$P$1,0)+1,0)),S902)*L902)</f>
        <v/>
      </c>
      <c r="N902" s="7" t="str">
        <f t="shared" si="180"/>
        <v/>
      </c>
      <c r="O902" s="7" t="str">
        <f t="shared" si="181"/>
        <v/>
      </c>
      <c r="R902" s="7" t="str">
        <f t="shared" si="182"/>
        <v/>
      </c>
      <c r="AH902" s="9" t="str">
        <f t="shared" si="183"/>
        <v/>
      </c>
      <c r="AI902" s="9" t="str">
        <f t="shared" si="184"/>
        <v/>
      </c>
    </row>
    <row r="903" spans="1:35" ht="20.100000000000001" customHeight="1">
      <c r="A903" s="8" t="str">
        <f t="shared" si="185"/>
        <v/>
      </c>
      <c r="M903" s="7" t="str">
        <f>IF(A903="","",IF(S903="",IF(A903="","",VLOOKUP(K903,calendar_price_2013,MATCH(SUMIF(A$2:A11493,A903,L$2:L11493),Sheet2!$C$1:$P$1,0)+1,0)),S903)*L903)</f>
        <v/>
      </c>
      <c r="N903" s="7" t="str">
        <f t="shared" si="180"/>
        <v/>
      </c>
      <c r="O903" s="7" t="str">
        <f t="shared" si="181"/>
        <v/>
      </c>
      <c r="R903" s="7" t="str">
        <f t="shared" si="182"/>
        <v/>
      </c>
      <c r="AH903" s="9" t="str">
        <f t="shared" si="183"/>
        <v/>
      </c>
      <c r="AI903" s="9" t="str">
        <f t="shared" si="184"/>
        <v/>
      </c>
    </row>
    <row r="904" spans="1:35" ht="20.100000000000001" customHeight="1">
      <c r="A904" s="8" t="str">
        <f t="shared" si="185"/>
        <v/>
      </c>
      <c r="M904" s="7" t="str">
        <f>IF(A904="","",IF(S904="",IF(A904="","",VLOOKUP(K904,calendar_price_2013,MATCH(SUMIF(A$2:A11494,A904,L$2:L11494),Sheet2!$C$1:$P$1,0)+1,0)),S904)*L904)</f>
        <v/>
      </c>
      <c r="N904" s="7" t="str">
        <f t="shared" si="180"/>
        <v/>
      </c>
      <c r="O904" s="7" t="str">
        <f t="shared" si="181"/>
        <v/>
      </c>
      <c r="R904" s="7" t="str">
        <f t="shared" si="182"/>
        <v/>
      </c>
      <c r="AH904" s="9" t="str">
        <f t="shared" si="183"/>
        <v/>
      </c>
      <c r="AI904" s="9" t="str">
        <f t="shared" si="184"/>
        <v/>
      </c>
    </row>
    <row r="905" spans="1:35" ht="20.100000000000001" customHeight="1">
      <c r="A905" s="8" t="str">
        <f t="shared" si="185"/>
        <v/>
      </c>
      <c r="M905" s="7" t="str">
        <f>IF(A905="","",IF(S905="",IF(A905="","",VLOOKUP(K905,calendar_price_2013,MATCH(SUMIF(A$2:A11495,A905,L$2:L11495),Sheet2!$C$1:$P$1,0)+1,0)),S905)*L905)</f>
        <v/>
      </c>
      <c r="N905" s="7" t="str">
        <f t="shared" si="180"/>
        <v/>
      </c>
      <c r="O905" s="7" t="str">
        <f t="shared" si="181"/>
        <v/>
      </c>
      <c r="R905" s="7" t="str">
        <f t="shared" si="182"/>
        <v/>
      </c>
      <c r="AH905" s="9" t="str">
        <f t="shared" si="183"/>
        <v/>
      </c>
      <c r="AI905" s="9" t="str">
        <f t="shared" si="184"/>
        <v/>
      </c>
    </row>
    <row r="906" spans="1:35" ht="20.100000000000001" customHeight="1">
      <c r="A906" s="8" t="str">
        <f t="shared" si="185"/>
        <v/>
      </c>
      <c r="M906" s="7" t="str">
        <f>IF(A906="","",IF(S906="",IF(A906="","",VLOOKUP(K906,calendar_price_2013,MATCH(SUMIF(A$2:A11496,A906,L$2:L11496),Sheet2!$C$1:$P$1,0)+1,0)),S906)*L906)</f>
        <v/>
      </c>
      <c r="N906" s="7" t="str">
        <f t="shared" si="180"/>
        <v/>
      </c>
      <c r="O906" s="7" t="str">
        <f t="shared" si="181"/>
        <v/>
      </c>
      <c r="R906" s="7" t="str">
        <f t="shared" si="182"/>
        <v/>
      </c>
      <c r="AH906" s="9" t="str">
        <f t="shared" si="183"/>
        <v/>
      </c>
      <c r="AI906" s="9" t="str">
        <f t="shared" si="184"/>
        <v/>
      </c>
    </row>
    <row r="907" spans="1:35" ht="20.100000000000001" customHeight="1">
      <c r="A907" s="8" t="str">
        <f t="shared" si="185"/>
        <v/>
      </c>
      <c r="M907" s="7" t="str">
        <f>IF(A907="","",IF(S907="",IF(A907="","",VLOOKUP(K907,calendar_price_2013,MATCH(SUMIF(A$2:A11497,A907,L$2:L11497),Sheet2!$C$1:$P$1,0)+1,0)),S907)*L907)</f>
        <v/>
      </c>
      <c r="N907" s="7" t="str">
        <f t="shared" si="180"/>
        <v/>
      </c>
      <c r="O907" s="7" t="str">
        <f t="shared" si="181"/>
        <v/>
      </c>
      <c r="R907" s="7" t="str">
        <f t="shared" si="182"/>
        <v/>
      </c>
      <c r="AH907" s="9" t="str">
        <f t="shared" si="183"/>
        <v/>
      </c>
      <c r="AI907" s="9" t="str">
        <f t="shared" si="184"/>
        <v/>
      </c>
    </row>
    <row r="908" spans="1:35" ht="20.100000000000001" customHeight="1">
      <c r="A908" s="8" t="str">
        <f t="shared" si="185"/>
        <v/>
      </c>
      <c r="M908" s="7" t="str">
        <f>IF(A908="","",IF(S908="",IF(A908="","",VLOOKUP(K908,calendar_price_2013,MATCH(SUMIF(A$2:A11498,A908,L$2:L11498),Sheet2!$C$1:$P$1,0)+1,0)),S908)*L908)</f>
        <v/>
      </c>
      <c r="N908" s="7" t="str">
        <f t="shared" si="180"/>
        <v/>
      </c>
      <c r="O908" s="7" t="str">
        <f t="shared" si="181"/>
        <v/>
      </c>
      <c r="R908" s="7" t="str">
        <f t="shared" si="182"/>
        <v/>
      </c>
      <c r="AH908" s="9" t="str">
        <f t="shared" si="183"/>
        <v/>
      </c>
      <c r="AI908" s="9" t="str">
        <f t="shared" si="184"/>
        <v/>
      </c>
    </row>
    <row r="909" spans="1:35" ht="20.100000000000001" customHeight="1">
      <c r="A909" s="8" t="str">
        <f t="shared" si="185"/>
        <v/>
      </c>
      <c r="M909" s="7" t="str">
        <f>IF(A909="","",IF(S909="",IF(A909="","",VLOOKUP(K909,calendar_price_2013,MATCH(SUMIF(A$2:A11499,A909,L$2:L11499),Sheet2!$C$1:$P$1,0)+1,0)),S909)*L909)</f>
        <v/>
      </c>
      <c r="N909" s="7" t="str">
        <f t="shared" si="180"/>
        <v/>
      </c>
      <c r="O909" s="7" t="str">
        <f t="shared" si="181"/>
        <v/>
      </c>
      <c r="R909" s="7" t="str">
        <f t="shared" si="182"/>
        <v/>
      </c>
      <c r="AH909" s="9" t="str">
        <f t="shared" si="183"/>
        <v/>
      </c>
      <c r="AI909" s="9" t="str">
        <f t="shared" si="184"/>
        <v/>
      </c>
    </row>
    <row r="910" spans="1:35" ht="20.100000000000001" customHeight="1">
      <c r="A910" s="8" t="str">
        <f t="shared" si="185"/>
        <v/>
      </c>
      <c r="M910" s="7" t="str">
        <f>IF(A910="","",IF(S910="",IF(A910="","",VLOOKUP(K910,calendar_price_2013,MATCH(SUMIF(A$2:A11500,A910,L$2:L11500),Sheet2!$C$1:$P$1,0)+1,0)),S910)*L910)</f>
        <v/>
      </c>
      <c r="N910" s="7" t="str">
        <f t="shared" si="180"/>
        <v/>
      </c>
      <c r="O910" s="7" t="str">
        <f t="shared" si="181"/>
        <v/>
      </c>
      <c r="R910" s="7" t="str">
        <f t="shared" si="182"/>
        <v/>
      </c>
      <c r="AH910" s="9" t="str">
        <f t="shared" si="183"/>
        <v/>
      </c>
      <c r="AI910" s="9" t="str">
        <f t="shared" si="184"/>
        <v/>
      </c>
    </row>
    <row r="911" spans="1:35" ht="20.100000000000001" customHeight="1">
      <c r="A911" s="8" t="str">
        <f t="shared" si="185"/>
        <v/>
      </c>
      <c r="M911" s="7" t="str">
        <f>IF(A911="","",IF(S911="",IF(A911="","",VLOOKUP(K911,calendar_price_2013,MATCH(SUMIF(A$2:A11501,A911,L$2:L11501),Sheet2!$C$1:$P$1,0)+1,0)),S911)*L911)</f>
        <v/>
      </c>
      <c r="N911" s="7" t="str">
        <f t="shared" si="180"/>
        <v/>
      </c>
      <c r="O911" s="7" t="str">
        <f t="shared" si="181"/>
        <v/>
      </c>
      <c r="R911" s="7" t="str">
        <f t="shared" si="182"/>
        <v/>
      </c>
      <c r="AH911" s="9" t="str">
        <f t="shared" si="183"/>
        <v/>
      </c>
      <c r="AI911" s="9" t="str">
        <f t="shared" si="184"/>
        <v/>
      </c>
    </row>
    <row r="912" spans="1:35" ht="20.100000000000001" customHeight="1">
      <c r="A912" s="8" t="str">
        <f t="shared" si="185"/>
        <v/>
      </c>
      <c r="M912" s="7" t="str">
        <f>IF(A912="","",IF(S912="",IF(A912="","",VLOOKUP(K912,calendar_price_2013,MATCH(SUMIF(A$2:A11502,A912,L$2:L11502),Sheet2!$C$1:$P$1,0)+1,0)),S912)*L912)</f>
        <v/>
      </c>
      <c r="N912" s="7" t="str">
        <f t="shared" si="180"/>
        <v/>
      </c>
      <c r="O912" s="7" t="str">
        <f t="shared" si="181"/>
        <v/>
      </c>
      <c r="R912" s="7" t="str">
        <f t="shared" si="182"/>
        <v/>
      </c>
      <c r="AH912" s="9" t="str">
        <f t="shared" si="183"/>
        <v/>
      </c>
      <c r="AI912" s="9" t="str">
        <f t="shared" si="184"/>
        <v/>
      </c>
    </row>
    <row r="913" spans="1:35" ht="20.100000000000001" customHeight="1">
      <c r="A913" s="8" t="str">
        <f t="shared" si="185"/>
        <v/>
      </c>
      <c r="M913" s="7" t="str">
        <f>IF(A913="","",IF(S913="",IF(A913="","",VLOOKUP(K913,calendar_price_2013,MATCH(SUMIF(A$2:A11503,A913,L$2:L11503),Sheet2!$C$1:$P$1,0)+1,0)),S913)*L913)</f>
        <v/>
      </c>
      <c r="N913" s="7" t="str">
        <f t="shared" si="180"/>
        <v/>
      </c>
      <c r="O913" s="7" t="str">
        <f t="shared" si="181"/>
        <v/>
      </c>
      <c r="R913" s="7" t="str">
        <f t="shared" si="182"/>
        <v/>
      </c>
      <c r="AH913" s="9" t="str">
        <f t="shared" si="183"/>
        <v/>
      </c>
      <c r="AI913" s="9" t="str">
        <f t="shared" si="184"/>
        <v/>
      </c>
    </row>
    <row r="914" spans="1:35" ht="20.100000000000001" customHeight="1">
      <c r="A914" s="8" t="str">
        <f t="shared" si="185"/>
        <v/>
      </c>
      <c r="M914" s="7" t="str">
        <f>IF(A914="","",IF(S914="",IF(A914="","",VLOOKUP(K914,calendar_price_2013,MATCH(SUMIF(A$2:A11504,A914,L$2:L11504),Sheet2!$C$1:$P$1,0)+1,0)),S914)*L914)</f>
        <v/>
      </c>
      <c r="N914" s="7" t="str">
        <f t="shared" si="180"/>
        <v/>
      </c>
      <c r="O914" s="7" t="str">
        <f t="shared" si="181"/>
        <v/>
      </c>
      <c r="R914" s="7" t="str">
        <f t="shared" si="182"/>
        <v/>
      </c>
      <c r="AH914" s="9" t="str">
        <f t="shared" si="183"/>
        <v/>
      </c>
      <c r="AI914" s="9" t="str">
        <f t="shared" si="184"/>
        <v/>
      </c>
    </row>
    <row r="915" spans="1:35" ht="20.100000000000001" customHeight="1">
      <c r="A915" s="8" t="str">
        <f t="shared" si="185"/>
        <v/>
      </c>
      <c r="M915" s="7" t="str">
        <f>IF(A915="","",IF(S915="",IF(A915="","",VLOOKUP(K915,calendar_price_2013,MATCH(SUMIF(A$2:A11505,A915,L$2:L11505),Sheet2!$C$1:$P$1,0)+1,0)),S915)*L915)</f>
        <v/>
      </c>
      <c r="N915" s="7" t="str">
        <f t="shared" si="180"/>
        <v/>
      </c>
      <c r="O915" s="7" t="str">
        <f t="shared" si="181"/>
        <v/>
      </c>
      <c r="R915" s="7" t="str">
        <f t="shared" si="182"/>
        <v/>
      </c>
      <c r="AH915" s="9" t="str">
        <f t="shared" si="183"/>
        <v/>
      </c>
      <c r="AI915" s="9" t="str">
        <f t="shared" si="184"/>
        <v/>
      </c>
    </row>
    <row r="916" spans="1:35" ht="20.100000000000001" customHeight="1">
      <c r="A916" s="8" t="str">
        <f t="shared" si="185"/>
        <v/>
      </c>
      <c r="M916" s="7" t="str">
        <f>IF(A916="","",IF(S916="",IF(A916="","",VLOOKUP(K916,calendar_price_2013,MATCH(SUMIF(A$2:A11506,A916,L$2:L11506),Sheet2!$C$1:$P$1,0)+1,0)),S916)*L916)</f>
        <v/>
      </c>
      <c r="N916" s="7" t="str">
        <f t="shared" si="180"/>
        <v/>
      </c>
      <c r="O916" s="7" t="str">
        <f t="shared" si="181"/>
        <v/>
      </c>
      <c r="R916" s="7" t="str">
        <f t="shared" si="182"/>
        <v/>
      </c>
      <c r="AH916" s="9" t="str">
        <f t="shared" si="183"/>
        <v/>
      </c>
      <c r="AI916" s="9" t="str">
        <f t="shared" si="184"/>
        <v/>
      </c>
    </row>
    <row r="917" spans="1:35" ht="20.100000000000001" customHeight="1">
      <c r="A917" s="8" t="str">
        <f t="shared" si="185"/>
        <v/>
      </c>
      <c r="M917" s="7" t="str">
        <f>IF(A917="","",IF(S917="",IF(A917="","",VLOOKUP(K917,calendar_price_2013,MATCH(SUMIF(A$2:A11507,A917,L$2:L11507),Sheet2!$C$1:$P$1,0)+1,0)),S917)*L917)</f>
        <v/>
      </c>
      <c r="N917" s="7" t="str">
        <f t="shared" si="180"/>
        <v/>
      </c>
      <c r="O917" s="7" t="str">
        <f t="shared" si="181"/>
        <v/>
      </c>
      <c r="R917" s="7" t="str">
        <f t="shared" si="182"/>
        <v/>
      </c>
      <c r="AH917" s="9" t="str">
        <f t="shared" si="183"/>
        <v/>
      </c>
      <c r="AI917" s="9" t="str">
        <f t="shared" si="184"/>
        <v/>
      </c>
    </row>
    <row r="918" spans="1:35" ht="20.100000000000001" customHeight="1">
      <c r="A918" s="8" t="str">
        <f t="shared" si="185"/>
        <v/>
      </c>
      <c r="M918" s="7" t="str">
        <f>IF(A918="","",IF(S918="",IF(A918="","",VLOOKUP(K918,calendar_price_2013,MATCH(SUMIF(A$2:A11508,A918,L$2:L11508),Sheet2!$C$1:$P$1,0)+1,0)),S918)*L918)</f>
        <v/>
      </c>
      <c r="N918" s="7" t="str">
        <f t="shared" si="180"/>
        <v/>
      </c>
      <c r="O918" s="7" t="str">
        <f t="shared" si="181"/>
        <v/>
      </c>
      <c r="R918" s="7" t="str">
        <f t="shared" si="182"/>
        <v/>
      </c>
      <c r="AH918" s="9" t="str">
        <f t="shared" si="183"/>
        <v/>
      </c>
      <c r="AI918" s="9" t="str">
        <f t="shared" si="184"/>
        <v/>
      </c>
    </row>
    <row r="919" spans="1:35" ht="20.100000000000001" customHeight="1">
      <c r="A919" s="8" t="str">
        <f t="shared" si="185"/>
        <v/>
      </c>
      <c r="M919" s="7" t="str">
        <f>IF(A919="","",IF(S919="",IF(A919="","",VLOOKUP(K919,calendar_price_2013,MATCH(SUMIF(A$2:A11509,A919,L$2:L11509),Sheet2!$C$1:$P$1,0)+1,0)),S919)*L919)</f>
        <v/>
      </c>
      <c r="N919" s="7" t="str">
        <f t="shared" si="180"/>
        <v/>
      </c>
      <c r="O919" s="7" t="str">
        <f t="shared" si="181"/>
        <v/>
      </c>
      <c r="R919" s="7" t="str">
        <f t="shared" si="182"/>
        <v/>
      </c>
      <c r="AH919" s="9" t="str">
        <f t="shared" si="183"/>
        <v/>
      </c>
      <c r="AI919" s="9" t="str">
        <f t="shared" si="184"/>
        <v/>
      </c>
    </row>
    <row r="920" spans="1:35" ht="20.100000000000001" customHeight="1">
      <c r="A920" s="8" t="str">
        <f t="shared" si="185"/>
        <v/>
      </c>
      <c r="M920" s="7" t="str">
        <f>IF(A920="","",IF(S920="",IF(A920="","",VLOOKUP(K920,calendar_price_2013,MATCH(SUMIF(A$2:A11510,A920,L$2:L11510),Sheet2!$C$1:$P$1,0)+1,0)),S920)*L920)</f>
        <v/>
      </c>
      <c r="N920" s="7" t="str">
        <f t="shared" si="180"/>
        <v/>
      </c>
      <c r="O920" s="7" t="str">
        <f t="shared" si="181"/>
        <v/>
      </c>
      <c r="R920" s="7" t="str">
        <f t="shared" si="182"/>
        <v/>
      </c>
      <c r="AH920" s="9" t="str">
        <f t="shared" si="183"/>
        <v/>
      </c>
      <c r="AI920" s="9" t="str">
        <f t="shared" si="184"/>
        <v/>
      </c>
    </row>
    <row r="921" spans="1:35" ht="20.100000000000001" customHeight="1">
      <c r="A921" s="8" t="str">
        <f t="shared" si="185"/>
        <v/>
      </c>
      <c r="M921" s="7" t="str">
        <f>IF(A921="","",IF(S921="",IF(A921="","",VLOOKUP(K921,calendar_price_2013,MATCH(SUMIF(A$2:A11511,A921,L$2:L11511),Sheet2!$C$1:$P$1,0)+1,0)),S921)*L921)</f>
        <v/>
      </c>
      <c r="N921" s="7" t="str">
        <f t="shared" si="180"/>
        <v/>
      </c>
      <c r="O921" s="7" t="str">
        <f t="shared" si="181"/>
        <v/>
      </c>
      <c r="R921" s="7" t="str">
        <f t="shared" si="182"/>
        <v/>
      </c>
      <c r="AH921" s="9" t="str">
        <f t="shared" si="183"/>
        <v/>
      </c>
      <c r="AI921" s="9" t="str">
        <f t="shared" si="184"/>
        <v/>
      </c>
    </row>
    <row r="922" spans="1:35" ht="20.100000000000001" customHeight="1">
      <c r="A922" s="8" t="str">
        <f t="shared" si="185"/>
        <v/>
      </c>
      <c r="M922" s="7" t="str">
        <f>IF(A922="","",IF(S922="",IF(A922="","",VLOOKUP(K922,calendar_price_2013,MATCH(SUMIF(A$2:A11512,A922,L$2:L11512),Sheet2!$C$1:$P$1,0)+1,0)),S922)*L922)</f>
        <v/>
      </c>
      <c r="N922" s="7" t="str">
        <f t="shared" si="180"/>
        <v/>
      </c>
      <c r="O922" s="7" t="str">
        <f t="shared" si="181"/>
        <v/>
      </c>
      <c r="R922" s="7" t="str">
        <f t="shared" si="182"/>
        <v/>
      </c>
      <c r="AH922" s="9" t="str">
        <f t="shared" si="183"/>
        <v/>
      </c>
      <c r="AI922" s="9" t="str">
        <f t="shared" si="184"/>
        <v/>
      </c>
    </row>
    <row r="923" spans="1:35" ht="20.100000000000001" customHeight="1">
      <c r="A923" s="8" t="str">
        <f t="shared" si="185"/>
        <v/>
      </c>
      <c r="M923" s="7" t="str">
        <f>IF(A923="","",IF(S923="",IF(A923="","",VLOOKUP(K923,calendar_price_2013,MATCH(SUMIF(A$2:A11513,A923,L$2:L11513),Sheet2!$C$1:$P$1,0)+1,0)),S923)*L923)</f>
        <v/>
      </c>
      <c r="N923" s="7" t="str">
        <f t="shared" si="180"/>
        <v/>
      </c>
      <c r="O923" s="7" t="str">
        <f t="shared" si="181"/>
        <v/>
      </c>
      <c r="R923" s="7" t="str">
        <f t="shared" si="182"/>
        <v/>
      </c>
      <c r="AH923" s="9" t="str">
        <f t="shared" si="183"/>
        <v/>
      </c>
      <c r="AI923" s="9" t="str">
        <f t="shared" si="184"/>
        <v/>
      </c>
    </row>
    <row r="924" spans="1:35" ht="20.100000000000001" customHeight="1">
      <c r="A924" s="8" t="str">
        <f t="shared" si="185"/>
        <v/>
      </c>
      <c r="M924" s="7" t="str">
        <f>IF(A924="","",IF(S924="",IF(A924="","",VLOOKUP(K924,calendar_price_2013,MATCH(SUMIF(A$2:A11514,A924,L$2:L11514),Sheet2!$C$1:$P$1,0)+1,0)),S924)*L924)</f>
        <v/>
      </c>
      <c r="N924" s="7" t="str">
        <f t="shared" si="180"/>
        <v/>
      </c>
      <c r="O924" s="7" t="str">
        <f t="shared" si="181"/>
        <v/>
      </c>
      <c r="R924" s="7" t="str">
        <f t="shared" si="182"/>
        <v/>
      </c>
      <c r="AH924" s="9" t="str">
        <f t="shared" si="183"/>
        <v/>
      </c>
      <c r="AI924" s="9" t="str">
        <f t="shared" si="184"/>
        <v/>
      </c>
    </row>
    <row r="925" spans="1:35" ht="20.100000000000001" customHeight="1">
      <c r="A925" s="8" t="str">
        <f t="shared" si="185"/>
        <v/>
      </c>
      <c r="M925" s="7" t="str">
        <f>IF(A925="","",IF(S925="",IF(A925="","",VLOOKUP(K925,calendar_price_2013,MATCH(SUMIF(A$2:A11515,A925,L$2:L11515),Sheet2!$C$1:$P$1,0)+1,0)),S925)*L925)</f>
        <v/>
      </c>
      <c r="N925" s="7" t="str">
        <f t="shared" si="180"/>
        <v/>
      </c>
      <c r="O925" s="7" t="str">
        <f t="shared" si="181"/>
        <v/>
      </c>
      <c r="R925" s="7" t="str">
        <f t="shared" si="182"/>
        <v/>
      </c>
      <c r="AH925" s="9" t="str">
        <f t="shared" si="183"/>
        <v/>
      </c>
      <c r="AI925" s="9" t="str">
        <f t="shared" si="184"/>
        <v/>
      </c>
    </row>
    <row r="926" spans="1:35" ht="20.100000000000001" customHeight="1">
      <c r="A926" s="8" t="str">
        <f t="shared" si="185"/>
        <v/>
      </c>
      <c r="M926" s="7" t="str">
        <f>IF(A926="","",IF(S926="",IF(A926="","",VLOOKUP(K926,calendar_price_2013,MATCH(SUMIF(A$2:A11516,A926,L$2:L11516),Sheet2!$C$1:$P$1,0)+1,0)),S926)*L926)</f>
        <v/>
      </c>
      <c r="N926" s="7" t="str">
        <f t="shared" si="180"/>
        <v/>
      </c>
      <c r="O926" s="7" t="str">
        <f t="shared" si="181"/>
        <v/>
      </c>
      <c r="R926" s="7" t="str">
        <f t="shared" si="182"/>
        <v/>
      </c>
      <c r="AH926" s="9" t="str">
        <f t="shared" si="183"/>
        <v/>
      </c>
      <c r="AI926" s="9" t="str">
        <f t="shared" si="184"/>
        <v/>
      </c>
    </row>
    <row r="927" spans="1:35" ht="20.100000000000001" customHeight="1">
      <c r="A927" s="8" t="str">
        <f t="shared" si="185"/>
        <v/>
      </c>
      <c r="M927" s="7" t="str">
        <f>IF(A927="","",IF(S927="",IF(A927="","",VLOOKUP(K927,calendar_price_2013,MATCH(SUMIF(A$2:A11517,A927,L$2:L11517),Sheet2!$C$1:$P$1,0)+1,0)),S927)*L927)</f>
        <v/>
      </c>
      <c r="N927" s="7" t="str">
        <f t="shared" si="180"/>
        <v/>
      </c>
      <c r="O927" s="7" t="str">
        <f t="shared" si="181"/>
        <v/>
      </c>
      <c r="R927" s="7" t="str">
        <f t="shared" si="182"/>
        <v/>
      </c>
      <c r="AH927" s="9" t="str">
        <f t="shared" si="183"/>
        <v/>
      </c>
      <c r="AI927" s="9" t="str">
        <f t="shared" si="184"/>
        <v/>
      </c>
    </row>
    <row r="928" spans="1:35" ht="20.100000000000001" customHeight="1">
      <c r="A928" s="8" t="str">
        <f t="shared" si="185"/>
        <v/>
      </c>
      <c r="M928" s="7" t="str">
        <f>IF(A928="","",IF(S928="",IF(A928="","",VLOOKUP(K928,calendar_price_2013,MATCH(SUMIF(A$2:A11518,A928,L$2:L11518),Sheet2!$C$1:$P$1,0)+1,0)),S928)*L928)</f>
        <v/>
      </c>
      <c r="N928" s="7" t="str">
        <f t="shared" ref="N928:N991" si="186">IF(A928="","",IF(T928=1,0,M928*0.2))</f>
        <v/>
      </c>
      <c r="O928" s="7" t="str">
        <f t="shared" ref="O928:O991" si="187">IF(H928="","",SUMIF(A928:A11519,A928,M928:M11519)+SUMIF(A928:A11519,A928,N928:N11519))</f>
        <v/>
      </c>
      <c r="R928" s="7" t="str">
        <f t="shared" si="182"/>
        <v/>
      </c>
      <c r="AH928" s="9" t="str">
        <f t="shared" si="183"/>
        <v/>
      </c>
      <c r="AI928" s="9" t="str">
        <f t="shared" si="184"/>
        <v/>
      </c>
    </row>
    <row r="929" spans="1:35" ht="20.100000000000001" customHeight="1">
      <c r="A929" s="8" t="str">
        <f t="shared" si="185"/>
        <v/>
      </c>
      <c r="M929" s="7" t="str">
        <f>IF(A929="","",IF(S929="",IF(A929="","",VLOOKUP(K929,calendar_price_2013,MATCH(SUMIF(A$2:A11519,A929,L$2:L11519),Sheet2!$C$1:$P$1,0)+1,0)),S929)*L929)</f>
        <v/>
      </c>
      <c r="N929" s="7" t="str">
        <f t="shared" si="186"/>
        <v/>
      </c>
      <c r="O929" s="7" t="str">
        <f t="shared" si="187"/>
        <v/>
      </c>
      <c r="R929" s="7" t="str">
        <f t="shared" ref="R929:R992" si="188">IF(ISBLANK(Q929),"",Q929-O929)</f>
        <v/>
      </c>
      <c r="AH929" s="9" t="str">
        <f t="shared" ref="AH929:AH992" si="189">IF(H929="","",SUMIF(A929:A11520,A929,L929:L11520))</f>
        <v/>
      </c>
      <c r="AI929" s="9" t="str">
        <f t="shared" ref="AI929:AI992" si="190">IF(AH929="","",AH929/100)</f>
        <v/>
      </c>
    </row>
    <row r="930" spans="1:35" ht="20.100000000000001" customHeight="1">
      <c r="A930" s="8" t="str">
        <f t="shared" ref="A930:A993" si="191">IF(K930="","",IF(B930="",A929,A929+1))</f>
        <v/>
      </c>
      <c r="M930" s="7" t="str">
        <f>IF(A930="","",IF(S930="",IF(A930="","",VLOOKUP(K930,calendar_price_2013,MATCH(SUMIF(A$2:A11520,A930,L$2:L11520),Sheet2!$C$1:$P$1,0)+1,0)),S930)*L930)</f>
        <v/>
      </c>
      <c r="N930" s="7" t="str">
        <f t="shared" si="186"/>
        <v/>
      </c>
      <c r="O930" s="7" t="str">
        <f t="shared" si="187"/>
        <v/>
      </c>
      <c r="R930" s="7" t="str">
        <f t="shared" si="188"/>
        <v/>
      </c>
      <c r="AH930" s="9" t="str">
        <f t="shared" si="189"/>
        <v/>
      </c>
      <c r="AI930" s="9" t="str">
        <f t="shared" si="190"/>
        <v/>
      </c>
    </row>
    <row r="931" spans="1:35" ht="20.100000000000001" customHeight="1">
      <c r="A931" s="8" t="str">
        <f t="shared" si="191"/>
        <v/>
      </c>
      <c r="M931" s="7" t="str">
        <f>IF(A931="","",IF(S931="",IF(A931="","",VLOOKUP(K931,calendar_price_2013,MATCH(SUMIF(A$2:A11521,A931,L$2:L11521),Sheet2!$C$1:$P$1,0)+1,0)),S931)*L931)</f>
        <v/>
      </c>
      <c r="N931" s="7" t="str">
        <f t="shared" si="186"/>
        <v/>
      </c>
      <c r="O931" s="7" t="str">
        <f t="shared" si="187"/>
        <v/>
      </c>
      <c r="R931" s="7" t="str">
        <f t="shared" si="188"/>
        <v/>
      </c>
      <c r="AH931" s="9" t="str">
        <f t="shared" si="189"/>
        <v/>
      </c>
      <c r="AI931" s="9" t="str">
        <f t="shared" si="190"/>
        <v/>
      </c>
    </row>
    <row r="932" spans="1:35" ht="20.100000000000001" customHeight="1">
      <c r="A932" s="8" t="str">
        <f t="shared" si="191"/>
        <v/>
      </c>
      <c r="M932" s="7" t="str">
        <f>IF(A932="","",IF(S932="",IF(A932="","",VLOOKUP(K932,calendar_price_2013,MATCH(SUMIF(A$2:A11522,A932,L$2:L11522),Sheet2!$C$1:$P$1,0)+1,0)),S932)*L932)</f>
        <v/>
      </c>
      <c r="N932" s="7" t="str">
        <f t="shared" si="186"/>
        <v/>
      </c>
      <c r="O932" s="7" t="str">
        <f t="shared" si="187"/>
        <v/>
      </c>
      <c r="R932" s="7" t="str">
        <f t="shared" si="188"/>
        <v/>
      </c>
      <c r="AH932" s="9" t="str">
        <f t="shared" si="189"/>
        <v/>
      </c>
      <c r="AI932" s="9" t="str">
        <f t="shared" si="190"/>
        <v/>
      </c>
    </row>
    <row r="933" spans="1:35" ht="20.100000000000001" customHeight="1">
      <c r="A933" s="8" t="str">
        <f t="shared" si="191"/>
        <v/>
      </c>
      <c r="M933" s="7" t="str">
        <f>IF(A933="","",IF(S933="",IF(A933="","",VLOOKUP(K933,calendar_price_2013,MATCH(SUMIF(A$2:A11523,A933,L$2:L11523),Sheet2!$C$1:$P$1,0)+1,0)),S933)*L933)</f>
        <v/>
      </c>
      <c r="N933" s="7" t="str">
        <f t="shared" si="186"/>
        <v/>
      </c>
      <c r="O933" s="7" t="str">
        <f t="shared" si="187"/>
        <v/>
      </c>
      <c r="R933" s="7" t="str">
        <f t="shared" si="188"/>
        <v/>
      </c>
      <c r="AH933" s="9" t="str">
        <f t="shared" si="189"/>
        <v/>
      </c>
      <c r="AI933" s="9" t="str">
        <f t="shared" si="190"/>
        <v/>
      </c>
    </row>
    <row r="934" spans="1:35" ht="20.100000000000001" customHeight="1">
      <c r="A934" s="8" t="str">
        <f t="shared" si="191"/>
        <v/>
      </c>
      <c r="M934" s="7" t="str">
        <f>IF(A934="","",IF(S934="",IF(A934="","",VLOOKUP(K934,calendar_price_2013,MATCH(SUMIF(A$2:A11524,A934,L$2:L11524),Sheet2!$C$1:$P$1,0)+1,0)),S934)*L934)</f>
        <v/>
      </c>
      <c r="N934" s="7" t="str">
        <f t="shared" si="186"/>
        <v/>
      </c>
      <c r="O934" s="7" t="str">
        <f t="shared" si="187"/>
        <v/>
      </c>
      <c r="R934" s="7" t="str">
        <f t="shared" si="188"/>
        <v/>
      </c>
      <c r="AH934" s="9" t="str">
        <f t="shared" si="189"/>
        <v/>
      </c>
      <c r="AI934" s="9" t="str">
        <f t="shared" si="190"/>
        <v/>
      </c>
    </row>
    <row r="935" spans="1:35" ht="20.100000000000001" customHeight="1">
      <c r="A935" s="8" t="str">
        <f t="shared" si="191"/>
        <v/>
      </c>
      <c r="M935" s="7" t="str">
        <f>IF(A935="","",IF(S935="",IF(A935="","",VLOOKUP(K935,calendar_price_2013,MATCH(SUMIF(A$2:A11525,A935,L$2:L11525),Sheet2!$C$1:$P$1,0)+1,0)),S935)*L935)</f>
        <v/>
      </c>
      <c r="N935" s="7" t="str">
        <f t="shared" si="186"/>
        <v/>
      </c>
      <c r="O935" s="7" t="str">
        <f t="shared" si="187"/>
        <v/>
      </c>
      <c r="R935" s="7" t="str">
        <f t="shared" si="188"/>
        <v/>
      </c>
      <c r="AH935" s="9" t="str">
        <f t="shared" si="189"/>
        <v/>
      </c>
      <c r="AI935" s="9" t="str">
        <f t="shared" si="190"/>
        <v/>
      </c>
    </row>
    <row r="936" spans="1:35" ht="20.100000000000001" customHeight="1">
      <c r="A936" s="8" t="str">
        <f t="shared" si="191"/>
        <v/>
      </c>
      <c r="M936" s="7" t="str">
        <f>IF(A936="","",IF(S936="",IF(A936="","",VLOOKUP(K936,calendar_price_2013,MATCH(SUMIF(A$2:A11526,A936,L$2:L11526),Sheet2!$C$1:$P$1,0)+1,0)),S936)*L936)</f>
        <v/>
      </c>
      <c r="N936" s="7" t="str">
        <f t="shared" si="186"/>
        <v/>
      </c>
      <c r="O936" s="7" t="str">
        <f t="shared" si="187"/>
        <v/>
      </c>
      <c r="R936" s="7" t="str">
        <f t="shared" si="188"/>
        <v/>
      </c>
      <c r="AH936" s="9" t="str">
        <f t="shared" si="189"/>
        <v/>
      </c>
      <c r="AI936" s="9" t="str">
        <f t="shared" si="190"/>
        <v/>
      </c>
    </row>
    <row r="937" spans="1:35" ht="20.100000000000001" customHeight="1">
      <c r="A937" s="8" t="str">
        <f t="shared" si="191"/>
        <v/>
      </c>
      <c r="M937" s="7" t="str">
        <f>IF(A937="","",IF(S937="",IF(A937="","",VLOOKUP(K937,calendar_price_2013,MATCH(SUMIF(A$2:A11527,A937,L$2:L11527),Sheet2!$C$1:$P$1,0)+1,0)),S937)*L937)</f>
        <v/>
      </c>
      <c r="N937" s="7" t="str">
        <f t="shared" si="186"/>
        <v/>
      </c>
      <c r="O937" s="7" t="str">
        <f t="shared" si="187"/>
        <v/>
      </c>
      <c r="R937" s="7" t="str">
        <f t="shared" si="188"/>
        <v/>
      </c>
      <c r="AH937" s="9" t="str">
        <f t="shared" si="189"/>
        <v/>
      </c>
      <c r="AI937" s="9" t="str">
        <f t="shared" si="190"/>
        <v/>
      </c>
    </row>
    <row r="938" spans="1:35" ht="20.100000000000001" customHeight="1">
      <c r="A938" s="8" t="str">
        <f t="shared" si="191"/>
        <v/>
      </c>
      <c r="M938" s="7" t="str">
        <f>IF(A938="","",IF(S938="",IF(A938="","",VLOOKUP(K938,calendar_price_2013,MATCH(SUMIF(A$2:A11528,A938,L$2:L11528),Sheet2!$C$1:$P$1,0)+1,0)),S938)*L938)</f>
        <v/>
      </c>
      <c r="N938" s="7" t="str">
        <f t="shared" si="186"/>
        <v/>
      </c>
      <c r="O938" s="7" t="str">
        <f t="shared" si="187"/>
        <v/>
      </c>
      <c r="R938" s="7" t="str">
        <f t="shared" si="188"/>
        <v/>
      </c>
      <c r="AH938" s="9" t="str">
        <f t="shared" si="189"/>
        <v/>
      </c>
      <c r="AI938" s="9" t="str">
        <f t="shared" si="190"/>
        <v/>
      </c>
    </row>
    <row r="939" spans="1:35" ht="20.100000000000001" customHeight="1">
      <c r="A939" s="8" t="str">
        <f t="shared" si="191"/>
        <v/>
      </c>
      <c r="M939" s="7" t="str">
        <f>IF(A939="","",IF(S939="",IF(A939="","",VLOOKUP(K939,calendar_price_2013,MATCH(SUMIF(A$2:A11529,A939,L$2:L11529),Sheet2!$C$1:$P$1,0)+1,0)),S939)*L939)</f>
        <v/>
      </c>
      <c r="N939" s="7" t="str">
        <f t="shared" si="186"/>
        <v/>
      </c>
      <c r="O939" s="7" t="str">
        <f t="shared" si="187"/>
        <v/>
      </c>
      <c r="R939" s="7" t="str">
        <f t="shared" si="188"/>
        <v/>
      </c>
      <c r="AH939" s="9" t="str">
        <f t="shared" si="189"/>
        <v/>
      </c>
      <c r="AI939" s="9" t="str">
        <f t="shared" si="190"/>
        <v/>
      </c>
    </row>
    <row r="940" spans="1:35" ht="20.100000000000001" customHeight="1">
      <c r="A940" s="8" t="str">
        <f t="shared" si="191"/>
        <v/>
      </c>
      <c r="M940" s="7" t="str">
        <f>IF(A940="","",IF(S940="",IF(A940="","",VLOOKUP(K940,calendar_price_2013,MATCH(SUMIF(A$2:A11530,A940,L$2:L11530),Sheet2!$C$1:$P$1,0)+1,0)),S940)*L940)</f>
        <v/>
      </c>
      <c r="N940" s="7" t="str">
        <f t="shared" si="186"/>
        <v/>
      </c>
      <c r="O940" s="7" t="str">
        <f t="shared" si="187"/>
        <v/>
      </c>
      <c r="R940" s="7" t="str">
        <f t="shared" si="188"/>
        <v/>
      </c>
      <c r="AH940" s="9" t="str">
        <f t="shared" si="189"/>
        <v/>
      </c>
      <c r="AI940" s="9" t="str">
        <f t="shared" si="190"/>
        <v/>
      </c>
    </row>
    <row r="941" spans="1:35" ht="20.100000000000001" customHeight="1">
      <c r="A941" s="8" t="str">
        <f t="shared" si="191"/>
        <v/>
      </c>
      <c r="M941" s="7" t="str">
        <f>IF(A941="","",IF(S941="",IF(A941="","",VLOOKUP(K941,calendar_price_2013,MATCH(SUMIF(A$2:A11531,A941,L$2:L11531),Sheet2!$C$1:$P$1,0)+1,0)),S941)*L941)</f>
        <v/>
      </c>
      <c r="N941" s="7" t="str">
        <f t="shared" si="186"/>
        <v/>
      </c>
      <c r="O941" s="7" t="str">
        <f t="shared" si="187"/>
        <v/>
      </c>
      <c r="R941" s="7" t="str">
        <f t="shared" si="188"/>
        <v/>
      </c>
      <c r="AH941" s="9" t="str">
        <f t="shared" si="189"/>
        <v/>
      </c>
      <c r="AI941" s="9" t="str">
        <f t="shared" si="190"/>
        <v/>
      </c>
    </row>
    <row r="942" spans="1:35" ht="20.100000000000001" customHeight="1">
      <c r="A942" s="8" t="str">
        <f t="shared" si="191"/>
        <v/>
      </c>
      <c r="M942" s="7" t="str">
        <f>IF(A942="","",IF(S942="",IF(A942="","",VLOOKUP(K942,calendar_price_2013,MATCH(SUMIF(A$2:A11532,A942,L$2:L11532),Sheet2!$C$1:$P$1,0)+1,0)),S942)*L942)</f>
        <v/>
      </c>
      <c r="N942" s="7" t="str">
        <f t="shared" si="186"/>
        <v/>
      </c>
      <c r="O942" s="7" t="str">
        <f t="shared" si="187"/>
        <v/>
      </c>
      <c r="R942" s="7" t="str">
        <f t="shared" si="188"/>
        <v/>
      </c>
      <c r="AH942" s="9" t="str">
        <f t="shared" si="189"/>
        <v/>
      </c>
      <c r="AI942" s="9" t="str">
        <f t="shared" si="190"/>
        <v/>
      </c>
    </row>
    <row r="943" spans="1:35" ht="20.100000000000001" customHeight="1">
      <c r="A943" s="8" t="str">
        <f t="shared" si="191"/>
        <v/>
      </c>
      <c r="M943" s="7" t="str">
        <f>IF(A943="","",IF(S943="",IF(A943="","",VLOOKUP(K943,calendar_price_2013,MATCH(SUMIF(A$2:A11533,A943,L$2:L11533),Sheet2!$C$1:$P$1,0)+1,0)),S943)*L943)</f>
        <v/>
      </c>
      <c r="N943" s="7" t="str">
        <f t="shared" si="186"/>
        <v/>
      </c>
      <c r="O943" s="7" t="str">
        <f t="shared" si="187"/>
        <v/>
      </c>
      <c r="R943" s="7" t="str">
        <f t="shared" si="188"/>
        <v/>
      </c>
      <c r="AH943" s="9" t="str">
        <f t="shared" si="189"/>
        <v/>
      </c>
      <c r="AI943" s="9" t="str">
        <f t="shared" si="190"/>
        <v/>
      </c>
    </row>
    <row r="944" spans="1:35" ht="20.100000000000001" customHeight="1">
      <c r="A944" s="8" t="str">
        <f t="shared" si="191"/>
        <v/>
      </c>
      <c r="M944" s="7" t="str">
        <f>IF(A944="","",IF(S944="",IF(A944="","",VLOOKUP(K944,calendar_price_2013,MATCH(SUMIF(A$2:A11534,A944,L$2:L11534),Sheet2!$C$1:$P$1,0)+1,0)),S944)*L944)</f>
        <v/>
      </c>
      <c r="N944" s="7" t="str">
        <f t="shared" si="186"/>
        <v/>
      </c>
      <c r="O944" s="7" t="str">
        <f t="shared" si="187"/>
        <v/>
      </c>
      <c r="R944" s="7" t="str">
        <f t="shared" si="188"/>
        <v/>
      </c>
      <c r="AH944" s="9" t="str">
        <f t="shared" si="189"/>
        <v/>
      </c>
      <c r="AI944" s="9" t="str">
        <f t="shared" si="190"/>
        <v/>
      </c>
    </row>
    <row r="945" spans="1:35" ht="20.100000000000001" customHeight="1">
      <c r="A945" s="8" t="str">
        <f t="shared" si="191"/>
        <v/>
      </c>
      <c r="M945" s="7" t="str">
        <f>IF(A945="","",IF(S945="",IF(A945="","",VLOOKUP(K945,calendar_price_2013,MATCH(SUMIF(A$2:A11535,A945,L$2:L11535),Sheet2!$C$1:$P$1,0)+1,0)),S945)*L945)</f>
        <v/>
      </c>
      <c r="N945" s="7" t="str">
        <f t="shared" si="186"/>
        <v/>
      </c>
      <c r="O945" s="7" t="str">
        <f t="shared" si="187"/>
        <v/>
      </c>
      <c r="R945" s="7" t="str">
        <f t="shared" si="188"/>
        <v/>
      </c>
      <c r="AH945" s="9" t="str">
        <f t="shared" si="189"/>
        <v/>
      </c>
      <c r="AI945" s="9" t="str">
        <f t="shared" si="190"/>
        <v/>
      </c>
    </row>
    <row r="946" spans="1:35" ht="20.100000000000001" customHeight="1">
      <c r="A946" s="8" t="str">
        <f t="shared" si="191"/>
        <v/>
      </c>
      <c r="M946" s="7" t="str">
        <f>IF(A946="","",IF(S946="",IF(A946="","",VLOOKUP(K946,calendar_price_2013,MATCH(SUMIF(A$2:A11536,A946,L$2:L11536),Sheet2!$C$1:$P$1,0)+1,0)),S946)*L946)</f>
        <v/>
      </c>
      <c r="N946" s="7" t="str">
        <f t="shared" si="186"/>
        <v/>
      </c>
      <c r="O946" s="7" t="str">
        <f t="shared" si="187"/>
        <v/>
      </c>
      <c r="R946" s="7" t="str">
        <f t="shared" si="188"/>
        <v/>
      </c>
      <c r="AH946" s="9" t="str">
        <f t="shared" si="189"/>
        <v/>
      </c>
      <c r="AI946" s="9" t="str">
        <f t="shared" si="190"/>
        <v/>
      </c>
    </row>
    <row r="947" spans="1:35" ht="20.100000000000001" customHeight="1">
      <c r="A947" s="8" t="str">
        <f t="shared" si="191"/>
        <v/>
      </c>
      <c r="M947" s="7" t="str">
        <f>IF(A947="","",IF(S947="",IF(A947="","",VLOOKUP(K947,calendar_price_2013,MATCH(SUMIF(A$2:A11537,A947,L$2:L11537),Sheet2!$C$1:$P$1,0)+1,0)),S947)*L947)</f>
        <v/>
      </c>
      <c r="N947" s="7" t="str">
        <f t="shared" si="186"/>
        <v/>
      </c>
      <c r="O947" s="7" t="str">
        <f t="shared" si="187"/>
        <v/>
      </c>
      <c r="R947" s="7" t="str">
        <f t="shared" si="188"/>
        <v/>
      </c>
      <c r="AH947" s="9" t="str">
        <f t="shared" si="189"/>
        <v/>
      </c>
      <c r="AI947" s="9" t="str">
        <f t="shared" si="190"/>
        <v/>
      </c>
    </row>
    <row r="948" spans="1:35" ht="20.100000000000001" customHeight="1">
      <c r="A948" s="8" t="str">
        <f t="shared" si="191"/>
        <v/>
      </c>
      <c r="M948" s="7" t="str">
        <f>IF(A948="","",IF(S948="",IF(A948="","",VLOOKUP(K948,calendar_price_2013,MATCH(SUMIF(A$2:A11538,A948,L$2:L11538),Sheet2!$C$1:$P$1,0)+1,0)),S948)*L948)</f>
        <v/>
      </c>
      <c r="N948" s="7" t="str">
        <f t="shared" si="186"/>
        <v/>
      </c>
      <c r="O948" s="7" t="str">
        <f t="shared" si="187"/>
        <v/>
      </c>
      <c r="R948" s="7" t="str">
        <f t="shared" si="188"/>
        <v/>
      </c>
      <c r="AH948" s="9" t="str">
        <f t="shared" si="189"/>
        <v/>
      </c>
      <c r="AI948" s="9" t="str">
        <f t="shared" si="190"/>
        <v/>
      </c>
    </row>
    <row r="949" spans="1:35" ht="20.100000000000001" customHeight="1">
      <c r="A949" s="8" t="str">
        <f t="shared" si="191"/>
        <v/>
      </c>
      <c r="M949" s="7" t="str">
        <f>IF(A949="","",IF(S949="",IF(A949="","",VLOOKUP(K949,calendar_price_2013,MATCH(SUMIF(A$2:A11539,A949,L$2:L11539),Sheet2!$C$1:$P$1,0)+1,0)),S949)*L949)</f>
        <v/>
      </c>
      <c r="N949" s="7" t="str">
        <f t="shared" si="186"/>
        <v/>
      </c>
      <c r="O949" s="7" t="str">
        <f t="shared" si="187"/>
        <v/>
      </c>
      <c r="R949" s="7" t="str">
        <f t="shared" si="188"/>
        <v/>
      </c>
      <c r="AH949" s="9" t="str">
        <f t="shared" si="189"/>
        <v/>
      </c>
      <c r="AI949" s="9" t="str">
        <f t="shared" si="190"/>
        <v/>
      </c>
    </row>
    <row r="950" spans="1:35" ht="20.100000000000001" customHeight="1">
      <c r="A950" s="8" t="str">
        <f t="shared" si="191"/>
        <v/>
      </c>
      <c r="M950" s="7" t="str">
        <f>IF(A950="","",IF(S950="",IF(A950="","",VLOOKUP(K950,calendar_price_2013,MATCH(SUMIF(A$2:A11540,A950,L$2:L11540),Sheet2!$C$1:$P$1,0)+1,0)),S950)*L950)</f>
        <v/>
      </c>
      <c r="N950" s="7" t="str">
        <f t="shared" si="186"/>
        <v/>
      </c>
      <c r="O950" s="7" t="str">
        <f t="shared" si="187"/>
        <v/>
      </c>
      <c r="R950" s="7" t="str">
        <f t="shared" si="188"/>
        <v/>
      </c>
      <c r="AH950" s="9" t="str">
        <f t="shared" si="189"/>
        <v/>
      </c>
      <c r="AI950" s="9" t="str">
        <f t="shared" si="190"/>
        <v/>
      </c>
    </row>
    <row r="951" spans="1:35" ht="20.100000000000001" customHeight="1">
      <c r="A951" s="8" t="str">
        <f t="shared" si="191"/>
        <v/>
      </c>
      <c r="M951" s="7" t="str">
        <f>IF(A951="","",IF(S951="",IF(A951="","",VLOOKUP(K951,calendar_price_2013,MATCH(SUMIF(A$2:A11541,A951,L$2:L11541),Sheet2!$C$1:$P$1,0)+1,0)),S951)*L951)</f>
        <v/>
      </c>
      <c r="N951" s="7" t="str">
        <f t="shared" si="186"/>
        <v/>
      </c>
      <c r="O951" s="7" t="str">
        <f t="shared" si="187"/>
        <v/>
      </c>
      <c r="R951" s="7" t="str">
        <f t="shared" si="188"/>
        <v/>
      </c>
      <c r="AH951" s="9" t="str">
        <f t="shared" si="189"/>
        <v/>
      </c>
      <c r="AI951" s="9" t="str">
        <f t="shared" si="190"/>
        <v/>
      </c>
    </row>
    <row r="952" spans="1:35" ht="20.100000000000001" customHeight="1">
      <c r="A952" s="8" t="str">
        <f t="shared" si="191"/>
        <v/>
      </c>
      <c r="M952" s="7" t="str">
        <f>IF(A952="","",IF(S952="",IF(A952="","",VLOOKUP(K952,calendar_price_2013,MATCH(SUMIF(A$2:A11542,A952,L$2:L11542),Sheet2!$C$1:$P$1,0)+1,0)),S952)*L952)</f>
        <v/>
      </c>
      <c r="N952" s="7" t="str">
        <f t="shared" si="186"/>
        <v/>
      </c>
      <c r="O952" s="7" t="str">
        <f t="shared" si="187"/>
        <v/>
      </c>
      <c r="R952" s="7" t="str">
        <f t="shared" si="188"/>
        <v/>
      </c>
      <c r="AH952" s="9" t="str">
        <f t="shared" si="189"/>
        <v/>
      </c>
      <c r="AI952" s="9" t="str">
        <f t="shared" si="190"/>
        <v/>
      </c>
    </row>
    <row r="953" spans="1:35" ht="20.100000000000001" customHeight="1">
      <c r="A953" s="8" t="str">
        <f t="shared" si="191"/>
        <v/>
      </c>
      <c r="M953" s="7" t="str">
        <f>IF(A953="","",IF(S953="",IF(A953="","",VLOOKUP(K953,calendar_price_2013,MATCH(SUMIF(A$2:A11543,A953,L$2:L11543),Sheet2!$C$1:$P$1,0)+1,0)),S953)*L953)</f>
        <v/>
      </c>
      <c r="N953" s="7" t="str">
        <f t="shared" si="186"/>
        <v/>
      </c>
      <c r="O953" s="7" t="str">
        <f t="shared" si="187"/>
        <v/>
      </c>
      <c r="R953" s="7" t="str">
        <f t="shared" si="188"/>
        <v/>
      </c>
      <c r="AH953" s="9" t="str">
        <f t="shared" si="189"/>
        <v/>
      </c>
      <c r="AI953" s="9" t="str">
        <f t="shared" si="190"/>
        <v/>
      </c>
    </row>
    <row r="954" spans="1:35" ht="20.100000000000001" customHeight="1">
      <c r="A954" s="8" t="str">
        <f t="shared" si="191"/>
        <v/>
      </c>
      <c r="M954" s="7" t="str">
        <f>IF(A954="","",IF(S954="",IF(A954="","",VLOOKUP(K954,calendar_price_2013,MATCH(SUMIF(A$2:A11544,A954,L$2:L11544),Sheet2!$C$1:$P$1,0)+1,0)),S954)*L954)</f>
        <v/>
      </c>
      <c r="N954" s="7" t="str">
        <f t="shared" si="186"/>
        <v/>
      </c>
      <c r="O954" s="7" t="str">
        <f t="shared" si="187"/>
        <v/>
      </c>
      <c r="R954" s="7" t="str">
        <f t="shared" si="188"/>
        <v/>
      </c>
      <c r="AH954" s="9" t="str">
        <f t="shared" si="189"/>
        <v/>
      </c>
      <c r="AI954" s="9" t="str">
        <f t="shared" si="190"/>
        <v/>
      </c>
    </row>
    <row r="955" spans="1:35" ht="20.100000000000001" customHeight="1">
      <c r="A955" s="8" t="str">
        <f t="shared" si="191"/>
        <v/>
      </c>
      <c r="M955" s="7" t="str">
        <f>IF(A955="","",IF(S955="",IF(A955="","",VLOOKUP(K955,calendar_price_2013,MATCH(SUMIF(A$2:A11545,A955,L$2:L11545),Sheet2!$C$1:$P$1,0)+1,0)),S955)*L955)</f>
        <v/>
      </c>
      <c r="N955" s="7" t="str">
        <f t="shared" si="186"/>
        <v/>
      </c>
      <c r="O955" s="7" t="str">
        <f t="shared" si="187"/>
        <v/>
      </c>
      <c r="R955" s="7" t="str">
        <f t="shared" si="188"/>
        <v/>
      </c>
      <c r="AH955" s="9" t="str">
        <f t="shared" si="189"/>
        <v/>
      </c>
      <c r="AI955" s="9" t="str">
        <f t="shared" si="190"/>
        <v/>
      </c>
    </row>
    <row r="956" spans="1:35" ht="20.100000000000001" customHeight="1">
      <c r="A956" s="8" t="str">
        <f t="shared" si="191"/>
        <v/>
      </c>
      <c r="M956" s="7" t="str">
        <f>IF(A956="","",IF(S956="",IF(A956="","",VLOOKUP(K956,calendar_price_2013,MATCH(SUMIF(A$2:A11546,A956,L$2:L11546),Sheet2!$C$1:$P$1,0)+1,0)),S956)*L956)</f>
        <v/>
      </c>
      <c r="N956" s="7" t="str">
        <f t="shared" si="186"/>
        <v/>
      </c>
      <c r="O956" s="7" t="str">
        <f t="shared" si="187"/>
        <v/>
      </c>
      <c r="R956" s="7" t="str">
        <f t="shared" si="188"/>
        <v/>
      </c>
      <c r="AH956" s="9" t="str">
        <f t="shared" si="189"/>
        <v/>
      </c>
      <c r="AI956" s="9" t="str">
        <f t="shared" si="190"/>
        <v/>
      </c>
    </row>
    <row r="957" spans="1:35" ht="20.100000000000001" customHeight="1">
      <c r="A957" s="8" t="str">
        <f t="shared" si="191"/>
        <v/>
      </c>
      <c r="M957" s="7" t="str">
        <f>IF(A957="","",IF(S957="",IF(A957="","",VLOOKUP(K957,calendar_price_2013,MATCH(SUMIF(A$2:A11547,A957,L$2:L11547),Sheet2!$C$1:$P$1,0)+1,0)),S957)*L957)</f>
        <v/>
      </c>
      <c r="N957" s="7" t="str">
        <f t="shared" si="186"/>
        <v/>
      </c>
      <c r="O957" s="7" t="str">
        <f t="shared" si="187"/>
        <v/>
      </c>
      <c r="R957" s="7" t="str">
        <f t="shared" si="188"/>
        <v/>
      </c>
      <c r="AH957" s="9" t="str">
        <f t="shared" si="189"/>
        <v/>
      </c>
      <c r="AI957" s="9" t="str">
        <f t="shared" si="190"/>
        <v/>
      </c>
    </row>
    <row r="958" spans="1:35" ht="20.100000000000001" customHeight="1">
      <c r="A958" s="8" t="str">
        <f t="shared" si="191"/>
        <v/>
      </c>
      <c r="M958" s="7" t="str">
        <f>IF(A958="","",IF(S958="",IF(A958="","",VLOOKUP(K958,calendar_price_2013,MATCH(SUMIF(A$2:A11548,A958,L$2:L11548),Sheet2!$C$1:$P$1,0)+1,0)),S958)*L958)</f>
        <v/>
      </c>
      <c r="N958" s="7" t="str">
        <f t="shared" si="186"/>
        <v/>
      </c>
      <c r="O958" s="7" t="str">
        <f t="shared" si="187"/>
        <v/>
      </c>
      <c r="R958" s="7" t="str">
        <f t="shared" si="188"/>
        <v/>
      </c>
      <c r="AH958" s="9" t="str">
        <f t="shared" si="189"/>
        <v/>
      </c>
      <c r="AI958" s="9" t="str">
        <f t="shared" si="190"/>
        <v/>
      </c>
    </row>
    <row r="959" spans="1:35" ht="20.100000000000001" customHeight="1">
      <c r="A959" s="8" t="str">
        <f t="shared" si="191"/>
        <v/>
      </c>
      <c r="M959" s="7" t="str">
        <f>IF(A959="","",IF(S959="",IF(A959="","",VLOOKUP(K959,calendar_price_2013,MATCH(SUMIF(A$2:A11549,A959,L$2:L11549),Sheet2!$C$1:$P$1,0)+1,0)),S959)*L959)</f>
        <v/>
      </c>
      <c r="N959" s="7" t="str">
        <f t="shared" si="186"/>
        <v/>
      </c>
      <c r="O959" s="7" t="str">
        <f t="shared" si="187"/>
        <v/>
      </c>
      <c r="R959" s="7" t="str">
        <f t="shared" si="188"/>
        <v/>
      </c>
      <c r="AH959" s="9" t="str">
        <f t="shared" si="189"/>
        <v/>
      </c>
      <c r="AI959" s="9" t="str">
        <f t="shared" si="190"/>
        <v/>
      </c>
    </row>
    <row r="960" spans="1:35" ht="20.100000000000001" customHeight="1">
      <c r="A960" s="8" t="str">
        <f t="shared" si="191"/>
        <v/>
      </c>
      <c r="M960" s="7" t="str">
        <f>IF(A960="","",IF(S960="",IF(A960="","",VLOOKUP(K960,calendar_price_2013,MATCH(SUMIF(A$2:A11550,A960,L$2:L11550),Sheet2!$C$1:$P$1,0)+1,0)),S960)*L960)</f>
        <v/>
      </c>
      <c r="N960" s="7" t="str">
        <f t="shared" si="186"/>
        <v/>
      </c>
      <c r="O960" s="7" t="str">
        <f t="shared" si="187"/>
        <v/>
      </c>
      <c r="R960" s="7" t="str">
        <f t="shared" si="188"/>
        <v/>
      </c>
      <c r="AH960" s="9" t="str">
        <f t="shared" si="189"/>
        <v/>
      </c>
      <c r="AI960" s="9" t="str">
        <f t="shared" si="190"/>
        <v/>
      </c>
    </row>
    <row r="961" spans="1:35" ht="20.100000000000001" customHeight="1">
      <c r="A961" s="8" t="str">
        <f t="shared" si="191"/>
        <v/>
      </c>
      <c r="M961" s="7" t="str">
        <f>IF(A961="","",IF(S961="",IF(A961="","",VLOOKUP(K961,calendar_price_2013,MATCH(SUMIF(A$2:A11551,A961,L$2:L11551),Sheet2!$C$1:$P$1,0)+1,0)),S961)*L961)</f>
        <v/>
      </c>
      <c r="N961" s="7" t="str">
        <f t="shared" si="186"/>
        <v/>
      </c>
      <c r="O961" s="7" t="str">
        <f t="shared" si="187"/>
        <v/>
      </c>
      <c r="R961" s="7" t="str">
        <f t="shared" si="188"/>
        <v/>
      </c>
      <c r="AH961" s="9" t="str">
        <f t="shared" si="189"/>
        <v/>
      </c>
      <c r="AI961" s="9" t="str">
        <f t="shared" si="190"/>
        <v/>
      </c>
    </row>
    <row r="962" spans="1:35" ht="20.100000000000001" customHeight="1">
      <c r="A962" s="8" t="str">
        <f t="shared" si="191"/>
        <v/>
      </c>
      <c r="M962" s="7" t="str">
        <f>IF(A962="","",IF(S962="",IF(A962="","",VLOOKUP(K962,calendar_price_2013,MATCH(SUMIF(A$2:A11552,A962,L$2:L11552),Sheet2!$C$1:$P$1,0)+1,0)),S962)*L962)</f>
        <v/>
      </c>
      <c r="N962" s="7" t="str">
        <f t="shared" si="186"/>
        <v/>
      </c>
      <c r="O962" s="7" t="str">
        <f t="shared" si="187"/>
        <v/>
      </c>
      <c r="R962" s="7" t="str">
        <f t="shared" si="188"/>
        <v/>
      </c>
      <c r="AH962" s="9" t="str">
        <f t="shared" si="189"/>
        <v/>
      </c>
      <c r="AI962" s="9" t="str">
        <f t="shared" si="190"/>
        <v/>
      </c>
    </row>
    <row r="963" spans="1:35" ht="20.100000000000001" customHeight="1">
      <c r="A963" s="8" t="str">
        <f t="shared" si="191"/>
        <v/>
      </c>
      <c r="M963" s="7" t="str">
        <f>IF(A963="","",IF(S963="",IF(A963="","",VLOOKUP(K963,calendar_price_2013,MATCH(SUMIF(A$2:A11553,A963,L$2:L11553),Sheet2!$C$1:$P$1,0)+1,0)),S963)*L963)</f>
        <v/>
      </c>
      <c r="N963" s="7" t="str">
        <f t="shared" si="186"/>
        <v/>
      </c>
      <c r="O963" s="7" t="str">
        <f t="shared" si="187"/>
        <v/>
      </c>
      <c r="R963" s="7" t="str">
        <f t="shared" si="188"/>
        <v/>
      </c>
      <c r="AH963" s="9" t="str">
        <f t="shared" si="189"/>
        <v/>
      </c>
      <c r="AI963" s="9" t="str">
        <f t="shared" si="190"/>
        <v/>
      </c>
    </row>
    <row r="964" spans="1:35" ht="20.100000000000001" customHeight="1">
      <c r="A964" s="8" t="str">
        <f t="shared" si="191"/>
        <v/>
      </c>
      <c r="M964" s="7" t="str">
        <f>IF(A964="","",IF(S964="",IF(A964="","",VLOOKUP(K964,calendar_price_2013,MATCH(SUMIF(A$2:A11554,A964,L$2:L11554),Sheet2!$C$1:$P$1,0)+1,0)),S964)*L964)</f>
        <v/>
      </c>
      <c r="N964" s="7" t="str">
        <f t="shared" si="186"/>
        <v/>
      </c>
      <c r="O964" s="7" t="str">
        <f t="shared" si="187"/>
        <v/>
      </c>
      <c r="R964" s="7" t="str">
        <f t="shared" si="188"/>
        <v/>
      </c>
      <c r="AH964" s="9" t="str">
        <f t="shared" si="189"/>
        <v/>
      </c>
      <c r="AI964" s="9" t="str">
        <f t="shared" si="190"/>
        <v/>
      </c>
    </row>
    <row r="965" spans="1:35" ht="20.100000000000001" customHeight="1">
      <c r="A965" s="8" t="str">
        <f t="shared" si="191"/>
        <v/>
      </c>
      <c r="M965" s="7" t="str">
        <f>IF(A965="","",IF(S965="",IF(A965="","",VLOOKUP(K965,calendar_price_2013,MATCH(SUMIF(A$2:A11555,A965,L$2:L11555),Sheet2!$C$1:$P$1,0)+1,0)),S965)*L965)</f>
        <v/>
      </c>
      <c r="N965" s="7" t="str">
        <f t="shared" si="186"/>
        <v/>
      </c>
      <c r="O965" s="7" t="str">
        <f t="shared" si="187"/>
        <v/>
      </c>
      <c r="R965" s="7" t="str">
        <f t="shared" si="188"/>
        <v/>
      </c>
      <c r="AH965" s="9" t="str">
        <f t="shared" si="189"/>
        <v/>
      </c>
      <c r="AI965" s="9" t="str">
        <f t="shared" si="190"/>
        <v/>
      </c>
    </row>
    <row r="966" spans="1:35" ht="20.100000000000001" customHeight="1">
      <c r="A966" s="8" t="str">
        <f t="shared" si="191"/>
        <v/>
      </c>
      <c r="M966" s="7" t="str">
        <f>IF(A966="","",IF(S966="",IF(A966="","",VLOOKUP(K966,calendar_price_2013,MATCH(SUMIF(A$2:A11556,A966,L$2:L11556),Sheet2!$C$1:$P$1,0)+1,0)),S966)*L966)</f>
        <v/>
      </c>
      <c r="N966" s="7" t="str">
        <f t="shared" si="186"/>
        <v/>
      </c>
      <c r="O966" s="7" t="str">
        <f t="shared" si="187"/>
        <v/>
      </c>
      <c r="R966" s="7" t="str">
        <f t="shared" si="188"/>
        <v/>
      </c>
      <c r="AH966" s="9" t="str">
        <f t="shared" si="189"/>
        <v/>
      </c>
      <c r="AI966" s="9" t="str">
        <f t="shared" si="190"/>
        <v/>
      </c>
    </row>
    <row r="967" spans="1:35" ht="20.100000000000001" customHeight="1">
      <c r="A967" s="8" t="str">
        <f t="shared" si="191"/>
        <v/>
      </c>
      <c r="M967" s="7" t="str">
        <f>IF(A967="","",IF(S967="",IF(A967="","",VLOOKUP(K967,calendar_price_2013,MATCH(SUMIF(A$2:A11557,A967,L$2:L11557),Sheet2!$C$1:$P$1,0)+1,0)),S967)*L967)</f>
        <v/>
      </c>
      <c r="N967" s="7" t="str">
        <f t="shared" si="186"/>
        <v/>
      </c>
      <c r="O967" s="7" t="str">
        <f t="shared" si="187"/>
        <v/>
      </c>
      <c r="R967" s="7" t="str">
        <f t="shared" si="188"/>
        <v/>
      </c>
      <c r="AH967" s="9" t="str">
        <f t="shared" si="189"/>
        <v/>
      </c>
      <c r="AI967" s="9" t="str">
        <f t="shared" si="190"/>
        <v/>
      </c>
    </row>
    <row r="968" spans="1:35" ht="20.100000000000001" customHeight="1">
      <c r="A968" s="8" t="str">
        <f t="shared" si="191"/>
        <v/>
      </c>
      <c r="M968" s="7" t="str">
        <f>IF(A968="","",IF(S968="",IF(A968="","",VLOOKUP(K968,calendar_price_2013,MATCH(SUMIF(A$2:A11558,A968,L$2:L11558),Sheet2!$C$1:$P$1,0)+1,0)),S968)*L968)</f>
        <v/>
      </c>
      <c r="N968" s="7" t="str">
        <f t="shared" si="186"/>
        <v/>
      </c>
      <c r="O968" s="7" t="str">
        <f t="shared" si="187"/>
        <v/>
      </c>
      <c r="R968" s="7" t="str">
        <f t="shared" si="188"/>
        <v/>
      </c>
      <c r="AH968" s="9" t="str">
        <f t="shared" si="189"/>
        <v/>
      </c>
      <c r="AI968" s="9" t="str">
        <f t="shared" si="190"/>
        <v/>
      </c>
    </row>
    <row r="969" spans="1:35" ht="20.100000000000001" customHeight="1">
      <c r="A969" s="8" t="str">
        <f t="shared" si="191"/>
        <v/>
      </c>
      <c r="M969" s="7" t="str">
        <f>IF(A969="","",IF(S969="",IF(A969="","",VLOOKUP(K969,calendar_price_2013,MATCH(SUMIF(A$2:A11559,A969,L$2:L11559),Sheet2!$C$1:$P$1,0)+1,0)),S969)*L969)</f>
        <v/>
      </c>
      <c r="N969" s="7" t="str">
        <f t="shared" si="186"/>
        <v/>
      </c>
      <c r="O969" s="7" t="str">
        <f t="shared" si="187"/>
        <v/>
      </c>
      <c r="R969" s="7" t="str">
        <f t="shared" si="188"/>
        <v/>
      </c>
      <c r="AH969" s="9" t="str">
        <f t="shared" si="189"/>
        <v/>
      </c>
      <c r="AI969" s="9" t="str">
        <f t="shared" si="190"/>
        <v/>
      </c>
    </row>
    <row r="970" spans="1:35" ht="20.100000000000001" customHeight="1">
      <c r="A970" s="8" t="str">
        <f t="shared" si="191"/>
        <v/>
      </c>
      <c r="M970" s="7" t="str">
        <f>IF(A970="","",IF(S970="",IF(A970="","",VLOOKUP(K970,calendar_price_2013,MATCH(SUMIF(A$2:A11560,A970,L$2:L11560),Sheet2!$C$1:$P$1,0)+1,0)),S970)*L970)</f>
        <v/>
      </c>
      <c r="N970" s="7" t="str">
        <f t="shared" si="186"/>
        <v/>
      </c>
      <c r="O970" s="7" t="str">
        <f t="shared" si="187"/>
        <v/>
      </c>
      <c r="R970" s="7" t="str">
        <f t="shared" si="188"/>
        <v/>
      </c>
      <c r="AH970" s="9" t="str">
        <f t="shared" si="189"/>
        <v/>
      </c>
      <c r="AI970" s="9" t="str">
        <f t="shared" si="190"/>
        <v/>
      </c>
    </row>
    <row r="971" spans="1:35" ht="20.100000000000001" customHeight="1">
      <c r="A971" s="8" t="str">
        <f t="shared" si="191"/>
        <v/>
      </c>
      <c r="M971" s="7" t="str">
        <f>IF(A971="","",IF(S971="",IF(A971="","",VLOOKUP(K971,calendar_price_2013,MATCH(SUMIF(A$2:A11561,A971,L$2:L11561),Sheet2!$C$1:$P$1,0)+1,0)),S971)*L971)</f>
        <v/>
      </c>
      <c r="N971" s="7" t="str">
        <f t="shared" si="186"/>
        <v/>
      </c>
      <c r="O971" s="7" t="str">
        <f t="shared" si="187"/>
        <v/>
      </c>
      <c r="R971" s="7" t="str">
        <f t="shared" si="188"/>
        <v/>
      </c>
      <c r="AH971" s="9" t="str">
        <f t="shared" si="189"/>
        <v/>
      </c>
      <c r="AI971" s="9" t="str">
        <f t="shared" si="190"/>
        <v/>
      </c>
    </row>
    <row r="972" spans="1:35" ht="20.100000000000001" customHeight="1">
      <c r="A972" s="8" t="str">
        <f t="shared" si="191"/>
        <v/>
      </c>
      <c r="M972" s="7" t="str">
        <f>IF(A972="","",IF(S972="",IF(A972="","",VLOOKUP(K972,calendar_price_2013,MATCH(SUMIF(A$2:A11562,A972,L$2:L11562),Sheet2!$C$1:$P$1,0)+1,0)),S972)*L972)</f>
        <v/>
      </c>
      <c r="N972" s="7" t="str">
        <f t="shared" si="186"/>
        <v/>
      </c>
      <c r="O972" s="7" t="str">
        <f t="shared" si="187"/>
        <v/>
      </c>
      <c r="R972" s="7" t="str">
        <f t="shared" si="188"/>
        <v/>
      </c>
      <c r="AH972" s="9" t="str">
        <f t="shared" si="189"/>
        <v/>
      </c>
      <c r="AI972" s="9" t="str">
        <f t="shared" si="190"/>
        <v/>
      </c>
    </row>
    <row r="973" spans="1:35" ht="20.100000000000001" customHeight="1">
      <c r="A973" s="8" t="str">
        <f t="shared" si="191"/>
        <v/>
      </c>
      <c r="M973" s="7" t="str">
        <f>IF(A973="","",IF(S973="",IF(A973="","",VLOOKUP(K973,calendar_price_2013,MATCH(SUMIF(A$2:A11563,A973,L$2:L11563),Sheet2!$C$1:$P$1,0)+1,0)),S973)*L973)</f>
        <v/>
      </c>
      <c r="N973" s="7" t="str">
        <f t="shared" si="186"/>
        <v/>
      </c>
      <c r="O973" s="7" t="str">
        <f t="shared" si="187"/>
        <v/>
      </c>
      <c r="R973" s="7" t="str">
        <f t="shared" si="188"/>
        <v/>
      </c>
      <c r="AH973" s="9" t="str">
        <f t="shared" si="189"/>
        <v/>
      </c>
      <c r="AI973" s="9" t="str">
        <f t="shared" si="190"/>
        <v/>
      </c>
    </row>
    <row r="974" spans="1:35" ht="20.100000000000001" customHeight="1">
      <c r="A974" s="8" t="str">
        <f t="shared" si="191"/>
        <v/>
      </c>
      <c r="M974" s="7" t="str">
        <f>IF(A974="","",IF(S974="",IF(A974="","",VLOOKUP(K974,calendar_price_2013,MATCH(SUMIF(A$2:A11564,A974,L$2:L11564),Sheet2!$C$1:$P$1,0)+1,0)),S974)*L974)</f>
        <v/>
      </c>
      <c r="N974" s="7" t="str">
        <f t="shared" si="186"/>
        <v/>
      </c>
      <c r="O974" s="7" t="str">
        <f t="shared" si="187"/>
        <v/>
      </c>
      <c r="R974" s="7" t="str">
        <f t="shared" si="188"/>
        <v/>
      </c>
      <c r="AH974" s="9" t="str">
        <f t="shared" si="189"/>
        <v/>
      </c>
      <c r="AI974" s="9" t="str">
        <f t="shared" si="190"/>
        <v/>
      </c>
    </row>
    <row r="975" spans="1:35" ht="20.100000000000001" customHeight="1">
      <c r="A975" s="8" t="str">
        <f t="shared" si="191"/>
        <v/>
      </c>
      <c r="M975" s="7" t="str">
        <f>IF(A975="","",IF(S975="",IF(A975="","",VLOOKUP(K975,calendar_price_2013,MATCH(SUMIF(A$2:A11565,A975,L$2:L11565),Sheet2!$C$1:$P$1,0)+1,0)),S975)*L975)</f>
        <v/>
      </c>
      <c r="N975" s="7" t="str">
        <f t="shared" si="186"/>
        <v/>
      </c>
      <c r="O975" s="7" t="str">
        <f t="shared" si="187"/>
        <v/>
      </c>
      <c r="R975" s="7" t="str">
        <f t="shared" si="188"/>
        <v/>
      </c>
      <c r="AH975" s="9" t="str">
        <f t="shared" si="189"/>
        <v/>
      </c>
      <c r="AI975" s="9" t="str">
        <f t="shared" si="190"/>
        <v/>
      </c>
    </row>
    <row r="976" spans="1:35" ht="20.100000000000001" customHeight="1">
      <c r="A976" s="8" t="str">
        <f t="shared" si="191"/>
        <v/>
      </c>
      <c r="M976" s="7" t="str">
        <f>IF(A976="","",IF(S976="",IF(A976="","",VLOOKUP(K976,calendar_price_2013,MATCH(SUMIF(A$2:A11566,A976,L$2:L11566),Sheet2!$C$1:$P$1,0)+1,0)),S976)*L976)</f>
        <v/>
      </c>
      <c r="N976" s="7" t="str">
        <f t="shared" si="186"/>
        <v/>
      </c>
      <c r="O976" s="7" t="str">
        <f t="shared" si="187"/>
        <v/>
      </c>
      <c r="R976" s="7" t="str">
        <f t="shared" si="188"/>
        <v/>
      </c>
      <c r="AH976" s="9" t="str">
        <f t="shared" si="189"/>
        <v/>
      </c>
      <c r="AI976" s="9" t="str">
        <f t="shared" si="190"/>
        <v/>
      </c>
    </row>
    <row r="977" spans="1:35" ht="20.100000000000001" customHeight="1">
      <c r="A977" s="8" t="str">
        <f t="shared" si="191"/>
        <v/>
      </c>
      <c r="M977" s="7" t="str">
        <f>IF(A977="","",IF(S977="",IF(A977="","",VLOOKUP(K977,calendar_price_2013,MATCH(SUMIF(A$2:A11567,A977,L$2:L11567),Sheet2!$C$1:$P$1,0)+1,0)),S977)*L977)</f>
        <v/>
      </c>
      <c r="N977" s="7" t="str">
        <f t="shared" si="186"/>
        <v/>
      </c>
      <c r="O977" s="7" t="str">
        <f t="shared" si="187"/>
        <v/>
      </c>
      <c r="R977" s="7" t="str">
        <f t="shared" si="188"/>
        <v/>
      </c>
      <c r="AH977" s="9" t="str">
        <f t="shared" si="189"/>
        <v/>
      </c>
      <c r="AI977" s="9" t="str">
        <f t="shared" si="190"/>
        <v/>
      </c>
    </row>
    <row r="978" spans="1:35" ht="20.100000000000001" customHeight="1">
      <c r="A978" s="8" t="str">
        <f t="shared" si="191"/>
        <v/>
      </c>
      <c r="M978" s="7" t="str">
        <f>IF(A978="","",IF(S978="",IF(A978="","",VLOOKUP(K978,calendar_price_2013,MATCH(SUMIF(A$2:A11568,A978,L$2:L11568),Sheet2!$C$1:$P$1,0)+1,0)),S978)*L978)</f>
        <v/>
      </c>
      <c r="N978" s="7" t="str">
        <f t="shared" si="186"/>
        <v/>
      </c>
      <c r="O978" s="7" t="str">
        <f t="shared" si="187"/>
        <v/>
      </c>
      <c r="R978" s="7" t="str">
        <f t="shared" si="188"/>
        <v/>
      </c>
      <c r="AH978" s="9" t="str">
        <f t="shared" si="189"/>
        <v/>
      </c>
      <c r="AI978" s="9" t="str">
        <f t="shared" si="190"/>
        <v/>
      </c>
    </row>
    <row r="979" spans="1:35" ht="20.100000000000001" customHeight="1">
      <c r="A979" s="8" t="str">
        <f t="shared" si="191"/>
        <v/>
      </c>
      <c r="M979" s="7" t="str">
        <f>IF(A979="","",IF(S979="",IF(A979="","",VLOOKUP(K979,calendar_price_2013,MATCH(SUMIF(A$2:A11569,A979,L$2:L11569),Sheet2!$C$1:$P$1,0)+1,0)),S979)*L979)</f>
        <v/>
      </c>
      <c r="N979" s="7" t="str">
        <f t="shared" si="186"/>
        <v/>
      </c>
      <c r="O979" s="7" t="str">
        <f t="shared" si="187"/>
        <v/>
      </c>
      <c r="R979" s="7" t="str">
        <f t="shared" si="188"/>
        <v/>
      </c>
      <c r="AH979" s="9" t="str">
        <f t="shared" si="189"/>
        <v/>
      </c>
      <c r="AI979" s="9" t="str">
        <f t="shared" si="190"/>
        <v/>
      </c>
    </row>
    <row r="980" spans="1:35" ht="20.100000000000001" customHeight="1">
      <c r="A980" s="8" t="str">
        <f t="shared" si="191"/>
        <v/>
      </c>
      <c r="M980" s="7" t="str">
        <f>IF(A980="","",IF(S980="",IF(A980="","",VLOOKUP(K980,calendar_price_2013,MATCH(SUMIF(A$2:A11570,A980,L$2:L11570),Sheet2!$C$1:$P$1,0)+1,0)),S980)*L980)</f>
        <v/>
      </c>
      <c r="N980" s="7" t="str">
        <f t="shared" si="186"/>
        <v/>
      </c>
      <c r="O980" s="7" t="str">
        <f t="shared" si="187"/>
        <v/>
      </c>
      <c r="R980" s="7" t="str">
        <f t="shared" si="188"/>
        <v/>
      </c>
      <c r="AH980" s="9" t="str">
        <f t="shared" si="189"/>
        <v/>
      </c>
      <c r="AI980" s="9" t="str">
        <f t="shared" si="190"/>
        <v/>
      </c>
    </row>
    <row r="981" spans="1:35" ht="20.100000000000001" customHeight="1">
      <c r="A981" s="8" t="str">
        <f t="shared" si="191"/>
        <v/>
      </c>
      <c r="M981" s="7" t="str">
        <f>IF(A981="","",IF(S981="",IF(A981="","",VLOOKUP(K981,calendar_price_2013,MATCH(SUMIF(A$2:A11571,A981,L$2:L11571),Sheet2!$C$1:$P$1,0)+1,0)),S981)*L981)</f>
        <v/>
      </c>
      <c r="N981" s="7" t="str">
        <f t="shared" si="186"/>
        <v/>
      </c>
      <c r="O981" s="7" t="str">
        <f t="shared" si="187"/>
        <v/>
      </c>
      <c r="R981" s="7" t="str">
        <f t="shared" si="188"/>
        <v/>
      </c>
      <c r="AH981" s="9" t="str">
        <f t="shared" si="189"/>
        <v/>
      </c>
      <c r="AI981" s="9" t="str">
        <f t="shared" si="190"/>
        <v/>
      </c>
    </row>
    <row r="982" spans="1:35" ht="20.100000000000001" customHeight="1">
      <c r="A982" s="8" t="str">
        <f t="shared" si="191"/>
        <v/>
      </c>
      <c r="M982" s="7" t="str">
        <f>IF(A982="","",IF(S982="",IF(A982="","",VLOOKUP(K982,calendar_price_2013,MATCH(SUMIF(A$2:A11572,A982,L$2:L11572),Sheet2!$C$1:$P$1,0)+1,0)),S982)*L982)</f>
        <v/>
      </c>
      <c r="N982" s="7" t="str">
        <f t="shared" si="186"/>
        <v/>
      </c>
      <c r="O982" s="7" t="str">
        <f t="shared" si="187"/>
        <v/>
      </c>
      <c r="R982" s="7" t="str">
        <f t="shared" si="188"/>
        <v/>
      </c>
      <c r="AH982" s="9" t="str">
        <f t="shared" si="189"/>
        <v/>
      </c>
      <c r="AI982" s="9" t="str">
        <f t="shared" si="190"/>
        <v/>
      </c>
    </row>
    <row r="983" spans="1:35" ht="20.100000000000001" customHeight="1">
      <c r="A983" s="8" t="str">
        <f t="shared" si="191"/>
        <v/>
      </c>
      <c r="M983" s="7" t="str">
        <f>IF(A983="","",IF(S983="",IF(A983="","",VLOOKUP(K983,calendar_price_2013,MATCH(SUMIF(A$2:A11573,A983,L$2:L11573),Sheet2!$C$1:$P$1,0)+1,0)),S983)*L983)</f>
        <v/>
      </c>
      <c r="N983" s="7" t="str">
        <f t="shared" si="186"/>
        <v/>
      </c>
      <c r="O983" s="7" t="str">
        <f t="shared" si="187"/>
        <v/>
      </c>
      <c r="R983" s="7" t="str">
        <f t="shared" si="188"/>
        <v/>
      </c>
      <c r="AH983" s="9" t="str">
        <f t="shared" si="189"/>
        <v/>
      </c>
      <c r="AI983" s="9" t="str">
        <f t="shared" si="190"/>
        <v/>
      </c>
    </row>
    <row r="984" spans="1:35" ht="20.100000000000001" customHeight="1">
      <c r="A984" s="8" t="str">
        <f t="shared" si="191"/>
        <v/>
      </c>
      <c r="M984" s="7" t="str">
        <f>IF(A984="","",IF(S984="",IF(A984="","",VLOOKUP(K984,calendar_price_2013,MATCH(SUMIF(A$2:A11574,A984,L$2:L11574),Sheet2!$C$1:$P$1,0)+1,0)),S984)*L984)</f>
        <v/>
      </c>
      <c r="N984" s="7" t="str">
        <f t="shared" si="186"/>
        <v/>
      </c>
      <c r="O984" s="7" t="str">
        <f t="shared" si="187"/>
        <v/>
      </c>
      <c r="R984" s="7" t="str">
        <f t="shared" si="188"/>
        <v/>
      </c>
      <c r="AH984" s="9" t="str">
        <f t="shared" si="189"/>
        <v/>
      </c>
      <c r="AI984" s="9" t="str">
        <f t="shared" si="190"/>
        <v/>
      </c>
    </row>
    <row r="985" spans="1:35" ht="20.100000000000001" customHeight="1">
      <c r="A985" s="8" t="str">
        <f t="shared" si="191"/>
        <v/>
      </c>
      <c r="M985" s="7" t="str">
        <f>IF(A985="","",IF(S985="",IF(A985="","",VLOOKUP(K985,calendar_price_2013,MATCH(SUMIF(A$2:A11575,A985,L$2:L11575),Sheet2!$C$1:$P$1,0)+1,0)),S985)*L985)</f>
        <v/>
      </c>
      <c r="N985" s="7" t="str">
        <f t="shared" si="186"/>
        <v/>
      </c>
      <c r="O985" s="7" t="str">
        <f t="shared" si="187"/>
        <v/>
      </c>
      <c r="R985" s="7" t="str">
        <f t="shared" si="188"/>
        <v/>
      </c>
      <c r="AH985" s="9" t="str">
        <f t="shared" si="189"/>
        <v/>
      </c>
      <c r="AI985" s="9" t="str">
        <f t="shared" si="190"/>
        <v/>
      </c>
    </row>
    <row r="986" spans="1:35" ht="20.100000000000001" customHeight="1">
      <c r="A986" s="8" t="str">
        <f t="shared" si="191"/>
        <v/>
      </c>
      <c r="M986" s="7" t="str">
        <f>IF(A986="","",IF(S986="",IF(A986="","",VLOOKUP(K986,calendar_price_2013,MATCH(SUMIF(A$2:A11576,A986,L$2:L11576),Sheet2!$C$1:$P$1,0)+1,0)),S986)*L986)</f>
        <v/>
      </c>
      <c r="N986" s="7" t="str">
        <f t="shared" si="186"/>
        <v/>
      </c>
      <c r="O986" s="7" t="str">
        <f t="shared" si="187"/>
        <v/>
      </c>
      <c r="R986" s="7" t="str">
        <f t="shared" si="188"/>
        <v/>
      </c>
      <c r="AH986" s="9" t="str">
        <f t="shared" si="189"/>
        <v/>
      </c>
      <c r="AI986" s="9" t="str">
        <f t="shared" si="190"/>
        <v/>
      </c>
    </row>
    <row r="987" spans="1:35" ht="20.100000000000001" customHeight="1">
      <c r="A987" s="8" t="str">
        <f t="shared" si="191"/>
        <v/>
      </c>
      <c r="M987" s="7" t="str">
        <f>IF(A987="","",IF(S987="",IF(A987="","",VLOOKUP(K987,calendar_price_2013,MATCH(SUMIF(A$2:A11577,A987,L$2:L11577),Sheet2!$C$1:$P$1,0)+1,0)),S987)*L987)</f>
        <v/>
      </c>
      <c r="N987" s="7" t="str">
        <f t="shared" si="186"/>
        <v/>
      </c>
      <c r="O987" s="7" t="str">
        <f t="shared" si="187"/>
        <v/>
      </c>
      <c r="R987" s="7" t="str">
        <f t="shared" si="188"/>
        <v/>
      </c>
      <c r="AH987" s="9" t="str">
        <f t="shared" si="189"/>
        <v/>
      </c>
      <c r="AI987" s="9" t="str">
        <f t="shared" si="190"/>
        <v/>
      </c>
    </row>
    <row r="988" spans="1:35" ht="20.100000000000001" customHeight="1">
      <c r="A988" s="8" t="str">
        <f t="shared" si="191"/>
        <v/>
      </c>
      <c r="M988" s="7" t="str">
        <f>IF(A988="","",IF(S988="",IF(A988="","",VLOOKUP(K988,calendar_price_2013,MATCH(SUMIF(A$2:A11578,A988,L$2:L11578),Sheet2!$C$1:$P$1,0)+1,0)),S988)*L988)</f>
        <v/>
      </c>
      <c r="N988" s="7" t="str">
        <f t="shared" si="186"/>
        <v/>
      </c>
      <c r="O988" s="7" t="str">
        <f t="shared" si="187"/>
        <v/>
      </c>
      <c r="R988" s="7" t="str">
        <f t="shared" si="188"/>
        <v/>
      </c>
      <c r="AH988" s="9" t="str">
        <f t="shared" si="189"/>
        <v/>
      </c>
      <c r="AI988" s="9" t="str">
        <f t="shared" si="190"/>
        <v/>
      </c>
    </row>
    <row r="989" spans="1:35" ht="20.100000000000001" customHeight="1">
      <c r="A989" s="8" t="str">
        <f t="shared" si="191"/>
        <v/>
      </c>
      <c r="M989" s="7" t="str">
        <f>IF(A989="","",IF(S989="",IF(A989="","",VLOOKUP(K989,calendar_price_2013,MATCH(SUMIF(A$2:A11579,A989,L$2:L11579),Sheet2!$C$1:$P$1,0)+1,0)),S989)*L989)</f>
        <v/>
      </c>
      <c r="N989" s="7" t="str">
        <f t="shared" si="186"/>
        <v/>
      </c>
      <c r="O989" s="7" t="str">
        <f t="shared" si="187"/>
        <v/>
      </c>
      <c r="R989" s="7" t="str">
        <f t="shared" si="188"/>
        <v/>
      </c>
      <c r="AH989" s="9" t="str">
        <f t="shared" si="189"/>
        <v/>
      </c>
      <c r="AI989" s="9" t="str">
        <f t="shared" si="190"/>
        <v/>
      </c>
    </row>
    <row r="990" spans="1:35" ht="20.100000000000001" customHeight="1">
      <c r="A990" s="8" t="str">
        <f t="shared" si="191"/>
        <v/>
      </c>
      <c r="M990" s="7" t="str">
        <f>IF(A990="","",IF(S990="",IF(A990="","",VLOOKUP(K990,calendar_price_2013,MATCH(SUMIF(A$2:A11580,A990,L$2:L11580),Sheet2!$C$1:$P$1,0)+1,0)),S990)*L990)</f>
        <v/>
      </c>
      <c r="N990" s="7" t="str">
        <f t="shared" si="186"/>
        <v/>
      </c>
      <c r="O990" s="7" t="str">
        <f t="shared" si="187"/>
        <v/>
      </c>
      <c r="R990" s="7" t="str">
        <f t="shared" si="188"/>
        <v/>
      </c>
      <c r="AH990" s="9" t="str">
        <f t="shared" si="189"/>
        <v/>
      </c>
      <c r="AI990" s="9" t="str">
        <f t="shared" si="190"/>
        <v/>
      </c>
    </row>
    <row r="991" spans="1:35" ht="20.100000000000001" customHeight="1">
      <c r="A991" s="8" t="str">
        <f t="shared" si="191"/>
        <v/>
      </c>
      <c r="M991" s="7" t="str">
        <f>IF(A991="","",IF(S991="",IF(A991="","",VLOOKUP(K991,calendar_price_2013,MATCH(SUMIF(A$2:A11581,A991,L$2:L11581),Sheet2!$C$1:$P$1,0)+1,0)),S991)*L991)</f>
        <v/>
      </c>
      <c r="N991" s="7" t="str">
        <f t="shared" si="186"/>
        <v/>
      </c>
      <c r="O991" s="7" t="str">
        <f t="shared" si="187"/>
        <v/>
      </c>
      <c r="R991" s="7" t="str">
        <f t="shared" si="188"/>
        <v/>
      </c>
      <c r="AH991" s="9" t="str">
        <f t="shared" si="189"/>
        <v/>
      </c>
      <c r="AI991" s="9" t="str">
        <f t="shared" si="190"/>
        <v/>
      </c>
    </row>
    <row r="992" spans="1:35" ht="20.100000000000001" customHeight="1">
      <c r="A992" s="8" t="str">
        <f t="shared" si="191"/>
        <v/>
      </c>
      <c r="M992" s="7" t="str">
        <f>IF(A992="","",IF(S992="",IF(A992="","",VLOOKUP(K992,calendar_price_2013,MATCH(SUMIF(A$2:A11582,A992,L$2:L11582),Sheet2!$C$1:$P$1,0)+1,0)),S992)*L992)</f>
        <v/>
      </c>
      <c r="N992" s="7" t="str">
        <f t="shared" ref="N992:N1055" si="192">IF(A992="","",IF(T992=1,0,M992*0.2))</f>
        <v/>
      </c>
      <c r="O992" s="7" t="str">
        <f t="shared" ref="O992:O1055" si="193">IF(H992="","",SUMIF(A992:A11583,A992,M992:M11583)+SUMIF(A992:A11583,A992,N992:N11583))</f>
        <v/>
      </c>
      <c r="R992" s="7" t="str">
        <f t="shared" si="188"/>
        <v/>
      </c>
      <c r="AH992" s="9" t="str">
        <f t="shared" si="189"/>
        <v/>
      </c>
      <c r="AI992" s="9" t="str">
        <f t="shared" si="190"/>
        <v/>
      </c>
    </row>
    <row r="993" spans="1:35" ht="20.100000000000001" customHeight="1">
      <c r="A993" s="8" t="str">
        <f t="shared" si="191"/>
        <v/>
      </c>
      <c r="M993" s="7" t="str">
        <f>IF(A993="","",IF(S993="",IF(A993="","",VLOOKUP(K993,calendar_price_2013,MATCH(SUMIF(A$2:A11583,A993,L$2:L11583),Sheet2!$C$1:$P$1,0)+1,0)),S993)*L993)</f>
        <v/>
      </c>
      <c r="N993" s="7" t="str">
        <f t="shared" si="192"/>
        <v/>
      </c>
      <c r="O993" s="7" t="str">
        <f t="shared" si="193"/>
        <v/>
      </c>
      <c r="R993" s="7" t="str">
        <f t="shared" ref="R993:R1056" si="194">IF(ISBLANK(Q993),"",Q993-O993)</f>
        <v/>
      </c>
      <c r="AH993" s="9" t="str">
        <f t="shared" ref="AH993:AH1056" si="195">IF(H993="","",SUMIF(A993:A11584,A993,L993:L11584))</f>
        <v/>
      </c>
      <c r="AI993" s="9" t="str">
        <f t="shared" ref="AI993:AI1056" si="196">IF(AH993="","",AH993/100)</f>
        <v/>
      </c>
    </row>
    <row r="994" spans="1:35" ht="20.100000000000001" customHeight="1">
      <c r="A994" s="8" t="str">
        <f t="shared" ref="A994:A1057" si="197">IF(K994="","",IF(B994="",A993,A993+1))</f>
        <v/>
      </c>
      <c r="M994" s="7" t="str">
        <f>IF(A994="","",IF(S994="",IF(A994="","",VLOOKUP(K994,calendar_price_2013,MATCH(SUMIF(A$2:A11584,A994,L$2:L11584),Sheet2!$C$1:$P$1,0)+1,0)),S994)*L994)</f>
        <v/>
      </c>
      <c r="N994" s="7" t="str">
        <f t="shared" si="192"/>
        <v/>
      </c>
      <c r="O994" s="7" t="str">
        <f t="shared" si="193"/>
        <v/>
      </c>
      <c r="R994" s="7" t="str">
        <f t="shared" si="194"/>
        <v/>
      </c>
      <c r="AH994" s="9" t="str">
        <f t="shared" si="195"/>
        <v/>
      </c>
      <c r="AI994" s="9" t="str">
        <f t="shared" si="196"/>
        <v/>
      </c>
    </row>
    <row r="995" spans="1:35" ht="20.100000000000001" customHeight="1">
      <c r="A995" s="8" t="str">
        <f t="shared" si="197"/>
        <v/>
      </c>
      <c r="M995" s="7" t="str">
        <f>IF(A995="","",IF(S995="",IF(A995="","",VLOOKUP(K995,calendar_price_2013,MATCH(SUMIF(A$2:A11585,A995,L$2:L11585),Sheet2!$C$1:$P$1,0)+1,0)),S995)*L995)</f>
        <v/>
      </c>
      <c r="N995" s="7" t="str">
        <f t="shared" si="192"/>
        <v/>
      </c>
      <c r="O995" s="7" t="str">
        <f t="shared" si="193"/>
        <v/>
      </c>
      <c r="R995" s="7" t="str">
        <f t="shared" si="194"/>
        <v/>
      </c>
      <c r="AH995" s="9" t="str">
        <f t="shared" si="195"/>
        <v/>
      </c>
      <c r="AI995" s="9" t="str">
        <f t="shared" si="196"/>
        <v/>
      </c>
    </row>
    <row r="996" spans="1:35" ht="20.100000000000001" customHeight="1">
      <c r="A996" s="8" t="str">
        <f t="shared" si="197"/>
        <v/>
      </c>
      <c r="M996" s="7" t="str">
        <f>IF(A996="","",IF(S996="",IF(A996="","",VLOOKUP(K996,calendar_price_2013,MATCH(SUMIF(A$2:A11586,A996,L$2:L11586),Sheet2!$C$1:$P$1,0)+1,0)),S996)*L996)</f>
        <v/>
      </c>
      <c r="N996" s="7" t="str">
        <f t="shared" si="192"/>
        <v/>
      </c>
      <c r="O996" s="7" t="str">
        <f t="shared" si="193"/>
        <v/>
      </c>
      <c r="R996" s="7" t="str">
        <f t="shared" si="194"/>
        <v/>
      </c>
      <c r="AH996" s="9" t="str">
        <f t="shared" si="195"/>
        <v/>
      </c>
      <c r="AI996" s="9" t="str">
        <f t="shared" si="196"/>
        <v/>
      </c>
    </row>
    <row r="997" spans="1:35" ht="20.100000000000001" customHeight="1">
      <c r="A997" s="8" t="str">
        <f t="shared" si="197"/>
        <v/>
      </c>
      <c r="M997" s="7" t="str">
        <f>IF(A997="","",IF(S997="",IF(A997="","",VLOOKUP(K997,calendar_price_2013,MATCH(SUMIF(A$2:A11587,A997,L$2:L11587),Sheet2!$C$1:$P$1,0)+1,0)),S997)*L997)</f>
        <v/>
      </c>
      <c r="N997" s="7" t="str">
        <f t="shared" si="192"/>
        <v/>
      </c>
      <c r="O997" s="7" t="str">
        <f t="shared" si="193"/>
        <v/>
      </c>
      <c r="R997" s="7" t="str">
        <f t="shared" si="194"/>
        <v/>
      </c>
      <c r="AH997" s="9" t="str">
        <f t="shared" si="195"/>
        <v/>
      </c>
      <c r="AI997" s="9" t="str">
        <f t="shared" si="196"/>
        <v/>
      </c>
    </row>
    <row r="998" spans="1:35" ht="20.100000000000001" customHeight="1">
      <c r="A998" s="8" t="str">
        <f t="shared" si="197"/>
        <v/>
      </c>
      <c r="M998" s="7" t="str">
        <f>IF(A998="","",IF(S998="",IF(A998="","",VLOOKUP(K998,calendar_price_2013,MATCH(SUMIF(A$2:A11588,A998,L$2:L11588),Sheet2!$C$1:$P$1,0)+1,0)),S998)*L998)</f>
        <v/>
      </c>
      <c r="N998" s="7" t="str">
        <f t="shared" si="192"/>
        <v/>
      </c>
      <c r="O998" s="7" t="str">
        <f t="shared" si="193"/>
        <v/>
      </c>
      <c r="R998" s="7" t="str">
        <f t="shared" si="194"/>
        <v/>
      </c>
      <c r="AH998" s="9" t="str">
        <f t="shared" si="195"/>
        <v/>
      </c>
      <c r="AI998" s="9" t="str">
        <f t="shared" si="196"/>
        <v/>
      </c>
    </row>
    <row r="999" spans="1:35" ht="20.100000000000001" customHeight="1">
      <c r="A999" s="8" t="str">
        <f t="shared" si="197"/>
        <v/>
      </c>
      <c r="M999" s="7" t="str">
        <f>IF(A999="","",IF(S999="",IF(A999="","",VLOOKUP(K999,calendar_price_2013,MATCH(SUMIF(A$2:A11589,A999,L$2:L11589),Sheet2!$C$1:$P$1,0)+1,0)),S999)*L999)</f>
        <v/>
      </c>
      <c r="N999" s="7" t="str">
        <f t="shared" si="192"/>
        <v/>
      </c>
      <c r="O999" s="7" t="str">
        <f t="shared" si="193"/>
        <v/>
      </c>
      <c r="R999" s="7" t="str">
        <f t="shared" si="194"/>
        <v/>
      </c>
      <c r="AH999" s="9" t="str">
        <f t="shared" si="195"/>
        <v/>
      </c>
      <c r="AI999" s="9" t="str">
        <f t="shared" si="196"/>
        <v/>
      </c>
    </row>
    <row r="1000" spans="1:35" ht="20.100000000000001" customHeight="1">
      <c r="A1000" s="8" t="str">
        <f t="shared" si="197"/>
        <v/>
      </c>
      <c r="M1000" s="7" t="str">
        <f>IF(A1000="","",IF(S1000="",IF(A1000="","",VLOOKUP(K1000,calendar_price_2013,MATCH(SUMIF(A$2:A11590,A1000,L$2:L11590),Sheet2!$C$1:$P$1,0)+1,0)),S1000)*L1000)</f>
        <v/>
      </c>
      <c r="N1000" s="7" t="str">
        <f t="shared" si="192"/>
        <v/>
      </c>
      <c r="O1000" s="7" t="str">
        <f t="shared" si="193"/>
        <v/>
      </c>
      <c r="R1000" s="7" t="str">
        <f t="shared" si="194"/>
        <v/>
      </c>
      <c r="AH1000" s="9" t="str">
        <f t="shared" si="195"/>
        <v/>
      </c>
      <c r="AI1000" s="9" t="str">
        <f t="shared" si="196"/>
        <v/>
      </c>
    </row>
    <row r="1001" spans="1:35" ht="20.100000000000001" customHeight="1">
      <c r="A1001" s="8" t="str">
        <f t="shared" si="197"/>
        <v/>
      </c>
      <c r="M1001" s="7" t="str">
        <f>IF(A1001="","",IF(S1001="",IF(A1001="","",VLOOKUP(K1001,calendar_price_2013,MATCH(SUMIF(A$2:A11591,A1001,L$2:L11591),Sheet2!$C$1:$P$1,0)+1,0)),S1001)*L1001)</f>
        <v/>
      </c>
      <c r="N1001" s="7" t="str">
        <f t="shared" si="192"/>
        <v/>
      </c>
      <c r="O1001" s="7" t="str">
        <f t="shared" si="193"/>
        <v/>
      </c>
      <c r="R1001" s="7" t="str">
        <f t="shared" si="194"/>
        <v/>
      </c>
      <c r="AH1001" s="9" t="str">
        <f t="shared" si="195"/>
        <v/>
      </c>
      <c r="AI1001" s="9" t="str">
        <f t="shared" si="196"/>
        <v/>
      </c>
    </row>
    <row r="1002" spans="1:35" ht="20.100000000000001" customHeight="1">
      <c r="A1002" s="8" t="str">
        <f t="shared" si="197"/>
        <v/>
      </c>
      <c r="M1002" s="7" t="str">
        <f>IF(A1002="","",IF(S1002="",IF(A1002="","",VLOOKUP(K1002,calendar_price_2013,MATCH(SUMIF(A$2:A11592,A1002,L$2:L11592),Sheet2!$C$1:$P$1,0)+1,0)),S1002)*L1002)</f>
        <v/>
      </c>
      <c r="N1002" s="7" t="str">
        <f t="shared" si="192"/>
        <v/>
      </c>
      <c r="O1002" s="7" t="str">
        <f t="shared" si="193"/>
        <v/>
      </c>
      <c r="R1002" s="7" t="str">
        <f t="shared" si="194"/>
        <v/>
      </c>
      <c r="AH1002" s="9" t="str">
        <f t="shared" si="195"/>
        <v/>
      </c>
      <c r="AI1002" s="9" t="str">
        <f t="shared" si="196"/>
        <v/>
      </c>
    </row>
    <row r="1003" spans="1:35" ht="20.100000000000001" customHeight="1">
      <c r="A1003" s="8" t="str">
        <f t="shared" si="197"/>
        <v/>
      </c>
      <c r="M1003" s="7" t="str">
        <f>IF(A1003="","",IF(S1003="",IF(A1003="","",VLOOKUP(K1003,calendar_price_2013,MATCH(SUMIF(A$2:A11593,A1003,L$2:L11593),Sheet2!$C$1:$P$1,0)+1,0)),S1003)*L1003)</f>
        <v/>
      </c>
      <c r="N1003" s="7" t="str">
        <f t="shared" si="192"/>
        <v/>
      </c>
      <c r="O1003" s="7" t="str">
        <f t="shared" si="193"/>
        <v/>
      </c>
      <c r="R1003" s="7" t="str">
        <f t="shared" si="194"/>
        <v/>
      </c>
      <c r="AH1003" s="9" t="str">
        <f t="shared" si="195"/>
        <v/>
      </c>
      <c r="AI1003" s="9" t="str">
        <f t="shared" si="196"/>
        <v/>
      </c>
    </row>
    <row r="1004" spans="1:35" ht="20.100000000000001" customHeight="1">
      <c r="A1004" s="8" t="str">
        <f t="shared" si="197"/>
        <v/>
      </c>
      <c r="M1004" s="7" t="str">
        <f>IF(A1004="","",IF(S1004="",IF(A1004="","",VLOOKUP(K1004,calendar_price_2013,MATCH(SUMIF(A$2:A11594,A1004,L$2:L11594),Sheet2!$C$1:$P$1,0)+1,0)),S1004)*L1004)</f>
        <v/>
      </c>
      <c r="N1004" s="7" t="str">
        <f t="shared" si="192"/>
        <v/>
      </c>
      <c r="O1004" s="7" t="str">
        <f t="shared" si="193"/>
        <v/>
      </c>
      <c r="R1004" s="7" t="str">
        <f t="shared" si="194"/>
        <v/>
      </c>
      <c r="AH1004" s="9" t="str">
        <f t="shared" si="195"/>
        <v/>
      </c>
      <c r="AI1004" s="9" t="str">
        <f t="shared" si="196"/>
        <v/>
      </c>
    </row>
    <row r="1005" spans="1:35" ht="20.100000000000001" customHeight="1">
      <c r="A1005" s="8" t="str">
        <f t="shared" si="197"/>
        <v/>
      </c>
      <c r="M1005" s="7" t="str">
        <f>IF(A1005="","",IF(S1005="",IF(A1005="","",VLOOKUP(K1005,calendar_price_2013,MATCH(SUMIF(A$2:A11595,A1005,L$2:L11595),Sheet2!$C$1:$P$1,0)+1,0)),S1005)*L1005)</f>
        <v/>
      </c>
      <c r="N1005" s="7" t="str">
        <f t="shared" si="192"/>
        <v/>
      </c>
      <c r="O1005" s="7" t="str">
        <f t="shared" si="193"/>
        <v/>
      </c>
      <c r="R1005" s="7" t="str">
        <f t="shared" si="194"/>
        <v/>
      </c>
      <c r="AH1005" s="9" t="str">
        <f t="shared" si="195"/>
        <v/>
      </c>
      <c r="AI1005" s="9" t="str">
        <f t="shared" si="196"/>
        <v/>
      </c>
    </row>
    <row r="1006" spans="1:35" ht="20.100000000000001" customHeight="1">
      <c r="A1006" s="8" t="str">
        <f t="shared" si="197"/>
        <v/>
      </c>
      <c r="M1006" s="7" t="str">
        <f>IF(A1006="","",IF(S1006="",IF(A1006="","",VLOOKUP(K1006,calendar_price_2013,MATCH(SUMIF(A$2:A11596,A1006,L$2:L11596),Sheet2!$C$1:$P$1,0)+1,0)),S1006)*L1006)</f>
        <v/>
      </c>
      <c r="N1006" s="7" t="str">
        <f t="shared" si="192"/>
        <v/>
      </c>
      <c r="O1006" s="7" t="str">
        <f t="shared" si="193"/>
        <v/>
      </c>
      <c r="R1006" s="7" t="str">
        <f t="shared" si="194"/>
        <v/>
      </c>
      <c r="AH1006" s="9" t="str">
        <f t="shared" si="195"/>
        <v/>
      </c>
      <c r="AI1006" s="9" t="str">
        <f t="shared" si="196"/>
        <v/>
      </c>
    </row>
    <row r="1007" spans="1:35" ht="20.100000000000001" customHeight="1">
      <c r="A1007" s="8" t="str">
        <f t="shared" si="197"/>
        <v/>
      </c>
      <c r="M1007" s="7" t="str">
        <f>IF(A1007="","",IF(S1007="",IF(A1007="","",VLOOKUP(K1007,calendar_price_2013,MATCH(SUMIF(A$2:A11597,A1007,L$2:L11597),Sheet2!$C$1:$P$1,0)+1,0)),S1007)*L1007)</f>
        <v/>
      </c>
      <c r="N1007" s="7" t="str">
        <f t="shared" si="192"/>
        <v/>
      </c>
      <c r="O1007" s="7" t="str">
        <f t="shared" si="193"/>
        <v/>
      </c>
      <c r="R1007" s="7" t="str">
        <f t="shared" si="194"/>
        <v/>
      </c>
      <c r="AH1007" s="9" t="str">
        <f t="shared" si="195"/>
        <v/>
      </c>
      <c r="AI1007" s="9" t="str">
        <f t="shared" si="196"/>
        <v/>
      </c>
    </row>
    <row r="1008" spans="1:35" ht="20.100000000000001" customHeight="1">
      <c r="A1008" s="8" t="str">
        <f t="shared" si="197"/>
        <v/>
      </c>
      <c r="M1008" s="7" t="str">
        <f>IF(A1008="","",IF(S1008="",IF(A1008="","",VLOOKUP(K1008,calendar_price_2013,MATCH(SUMIF(A$2:A11598,A1008,L$2:L11598),Sheet2!$C$1:$P$1,0)+1,0)),S1008)*L1008)</f>
        <v/>
      </c>
      <c r="N1008" s="7" t="str">
        <f t="shared" si="192"/>
        <v/>
      </c>
      <c r="O1008" s="7" t="str">
        <f t="shared" si="193"/>
        <v/>
      </c>
      <c r="R1008" s="7" t="str">
        <f t="shared" si="194"/>
        <v/>
      </c>
      <c r="AH1008" s="9" t="str">
        <f t="shared" si="195"/>
        <v/>
      </c>
      <c r="AI1008" s="9" t="str">
        <f t="shared" si="196"/>
        <v/>
      </c>
    </row>
    <row r="1009" spans="1:35" ht="20.100000000000001" customHeight="1">
      <c r="A1009" s="8" t="str">
        <f t="shared" si="197"/>
        <v/>
      </c>
      <c r="M1009" s="7" t="str">
        <f>IF(A1009="","",IF(S1009="",IF(A1009="","",VLOOKUP(K1009,calendar_price_2013,MATCH(SUMIF(A$2:A11599,A1009,L$2:L11599),Sheet2!$C$1:$P$1,0)+1,0)),S1009)*L1009)</f>
        <v/>
      </c>
      <c r="N1009" s="7" t="str">
        <f t="shared" si="192"/>
        <v/>
      </c>
      <c r="O1009" s="7" t="str">
        <f t="shared" si="193"/>
        <v/>
      </c>
      <c r="R1009" s="7" t="str">
        <f t="shared" si="194"/>
        <v/>
      </c>
      <c r="AH1009" s="9" t="str">
        <f t="shared" si="195"/>
        <v/>
      </c>
      <c r="AI1009" s="9" t="str">
        <f t="shared" si="196"/>
        <v/>
      </c>
    </row>
    <row r="1010" spans="1:35" ht="20.100000000000001" customHeight="1">
      <c r="A1010" s="8" t="str">
        <f t="shared" si="197"/>
        <v/>
      </c>
      <c r="M1010" s="7" t="str">
        <f>IF(A1010="","",IF(S1010="",IF(A1010="","",VLOOKUP(K1010,calendar_price_2013,MATCH(SUMIF(A$2:A11600,A1010,L$2:L11600),Sheet2!$C$1:$P$1,0)+1,0)),S1010)*L1010)</f>
        <v/>
      </c>
      <c r="N1010" s="7" t="str">
        <f t="shared" si="192"/>
        <v/>
      </c>
      <c r="O1010" s="7" t="str">
        <f t="shared" si="193"/>
        <v/>
      </c>
      <c r="R1010" s="7" t="str">
        <f t="shared" si="194"/>
        <v/>
      </c>
      <c r="AH1010" s="9" t="str">
        <f t="shared" si="195"/>
        <v/>
      </c>
      <c r="AI1010" s="9" t="str">
        <f t="shared" si="196"/>
        <v/>
      </c>
    </row>
    <row r="1011" spans="1:35" ht="20.100000000000001" customHeight="1">
      <c r="A1011" s="8" t="str">
        <f t="shared" si="197"/>
        <v/>
      </c>
      <c r="M1011" s="7" t="str">
        <f>IF(A1011="","",IF(S1011="",IF(A1011="","",VLOOKUP(K1011,calendar_price_2013,MATCH(SUMIF(A$2:A11601,A1011,L$2:L11601),Sheet2!$C$1:$P$1,0)+1,0)),S1011)*L1011)</f>
        <v/>
      </c>
      <c r="N1011" s="7" t="str">
        <f t="shared" si="192"/>
        <v/>
      </c>
      <c r="O1011" s="7" t="str">
        <f t="shared" si="193"/>
        <v/>
      </c>
      <c r="R1011" s="7" t="str">
        <f t="shared" si="194"/>
        <v/>
      </c>
      <c r="AH1011" s="9" t="str">
        <f t="shared" si="195"/>
        <v/>
      </c>
      <c r="AI1011" s="9" t="str">
        <f t="shared" si="196"/>
        <v/>
      </c>
    </row>
    <row r="1012" spans="1:35" ht="20.100000000000001" customHeight="1">
      <c r="A1012" s="8" t="str">
        <f t="shared" si="197"/>
        <v/>
      </c>
      <c r="M1012" s="7" t="str">
        <f>IF(A1012="","",IF(S1012="",IF(A1012="","",VLOOKUP(K1012,calendar_price_2013,MATCH(SUMIF(A$2:A11602,A1012,L$2:L11602),Sheet2!$C$1:$P$1,0)+1,0)),S1012)*L1012)</f>
        <v/>
      </c>
      <c r="N1012" s="7" t="str">
        <f t="shared" si="192"/>
        <v/>
      </c>
      <c r="O1012" s="7" t="str">
        <f t="shared" si="193"/>
        <v/>
      </c>
      <c r="R1012" s="7" t="str">
        <f t="shared" si="194"/>
        <v/>
      </c>
      <c r="AH1012" s="9" t="str">
        <f t="shared" si="195"/>
        <v/>
      </c>
      <c r="AI1012" s="9" t="str">
        <f t="shared" si="196"/>
        <v/>
      </c>
    </row>
    <row r="1013" spans="1:35" ht="20.100000000000001" customHeight="1">
      <c r="A1013" s="8" t="str">
        <f t="shared" si="197"/>
        <v/>
      </c>
      <c r="M1013" s="7" t="str">
        <f>IF(A1013="","",IF(S1013="",IF(A1013="","",VLOOKUP(K1013,calendar_price_2013,MATCH(SUMIF(A$2:A11603,A1013,L$2:L11603),Sheet2!$C$1:$P$1,0)+1,0)),S1013)*L1013)</f>
        <v/>
      </c>
      <c r="N1013" s="7" t="str">
        <f t="shared" si="192"/>
        <v/>
      </c>
      <c r="O1013" s="7" t="str">
        <f t="shared" si="193"/>
        <v/>
      </c>
      <c r="R1013" s="7" t="str">
        <f t="shared" si="194"/>
        <v/>
      </c>
      <c r="AH1013" s="9" t="str">
        <f t="shared" si="195"/>
        <v/>
      </c>
      <c r="AI1013" s="9" t="str">
        <f t="shared" si="196"/>
        <v/>
      </c>
    </row>
    <row r="1014" spans="1:35" ht="20.100000000000001" customHeight="1">
      <c r="A1014" s="8" t="str">
        <f t="shared" si="197"/>
        <v/>
      </c>
      <c r="M1014" s="7" t="str">
        <f>IF(A1014="","",IF(S1014="",IF(A1014="","",VLOOKUP(K1014,calendar_price_2013,MATCH(SUMIF(A$2:A11604,A1014,L$2:L11604),Sheet2!$C$1:$P$1,0)+1,0)),S1014)*L1014)</f>
        <v/>
      </c>
      <c r="N1014" s="7" t="str">
        <f t="shared" si="192"/>
        <v/>
      </c>
      <c r="O1014" s="7" t="str">
        <f t="shared" si="193"/>
        <v/>
      </c>
      <c r="R1014" s="7" t="str">
        <f t="shared" si="194"/>
        <v/>
      </c>
      <c r="AH1014" s="9" t="str">
        <f t="shared" si="195"/>
        <v/>
      </c>
      <c r="AI1014" s="9" t="str">
        <f t="shared" si="196"/>
        <v/>
      </c>
    </row>
    <row r="1015" spans="1:35" ht="20.100000000000001" customHeight="1">
      <c r="A1015" s="8" t="str">
        <f t="shared" si="197"/>
        <v/>
      </c>
      <c r="M1015" s="7" t="str">
        <f>IF(A1015="","",IF(S1015="",IF(A1015="","",VLOOKUP(K1015,calendar_price_2013,MATCH(SUMIF(A$2:A11605,A1015,L$2:L11605),Sheet2!$C$1:$P$1,0)+1,0)),S1015)*L1015)</f>
        <v/>
      </c>
      <c r="N1015" s="7" t="str">
        <f t="shared" si="192"/>
        <v/>
      </c>
      <c r="O1015" s="7" t="str">
        <f t="shared" si="193"/>
        <v/>
      </c>
      <c r="R1015" s="7" t="str">
        <f t="shared" si="194"/>
        <v/>
      </c>
      <c r="AH1015" s="9" t="str">
        <f t="shared" si="195"/>
        <v/>
      </c>
      <c r="AI1015" s="9" t="str">
        <f t="shared" si="196"/>
        <v/>
      </c>
    </row>
    <row r="1016" spans="1:35" ht="20.100000000000001" customHeight="1">
      <c r="A1016" s="8" t="str">
        <f t="shared" si="197"/>
        <v/>
      </c>
      <c r="M1016" s="7" t="str">
        <f>IF(A1016="","",IF(S1016="",IF(A1016="","",VLOOKUP(K1016,calendar_price_2013,MATCH(SUMIF(A$2:A11606,A1016,L$2:L11606),Sheet2!$C$1:$P$1,0)+1,0)),S1016)*L1016)</f>
        <v/>
      </c>
      <c r="N1016" s="7" t="str">
        <f t="shared" si="192"/>
        <v/>
      </c>
      <c r="O1016" s="7" t="str">
        <f t="shared" si="193"/>
        <v/>
      </c>
      <c r="R1016" s="7" t="str">
        <f t="shared" si="194"/>
        <v/>
      </c>
      <c r="AH1016" s="9" t="str">
        <f t="shared" si="195"/>
        <v/>
      </c>
      <c r="AI1016" s="9" t="str">
        <f t="shared" si="196"/>
        <v/>
      </c>
    </row>
    <row r="1017" spans="1:35" ht="20.100000000000001" customHeight="1">
      <c r="A1017" s="8" t="str">
        <f t="shared" si="197"/>
        <v/>
      </c>
      <c r="M1017" s="7" t="str">
        <f>IF(A1017="","",IF(S1017="",IF(A1017="","",VLOOKUP(K1017,calendar_price_2013,MATCH(SUMIF(A$2:A11607,A1017,L$2:L11607),Sheet2!$C$1:$P$1,0)+1,0)),S1017)*L1017)</f>
        <v/>
      </c>
      <c r="N1017" s="7" t="str">
        <f t="shared" si="192"/>
        <v/>
      </c>
      <c r="O1017" s="7" t="str">
        <f t="shared" si="193"/>
        <v/>
      </c>
      <c r="R1017" s="7" t="str">
        <f t="shared" si="194"/>
        <v/>
      </c>
      <c r="AH1017" s="9" t="str">
        <f t="shared" si="195"/>
        <v/>
      </c>
      <c r="AI1017" s="9" t="str">
        <f t="shared" si="196"/>
        <v/>
      </c>
    </row>
    <row r="1018" spans="1:35" ht="20.100000000000001" customHeight="1">
      <c r="A1018" s="8" t="str">
        <f t="shared" si="197"/>
        <v/>
      </c>
      <c r="M1018" s="7" t="str">
        <f>IF(A1018="","",IF(S1018="",IF(A1018="","",VLOOKUP(K1018,calendar_price_2013,MATCH(SUMIF(A$2:A11608,A1018,L$2:L11608),Sheet2!$C$1:$P$1,0)+1,0)),S1018)*L1018)</f>
        <v/>
      </c>
      <c r="N1018" s="7" t="str">
        <f t="shared" si="192"/>
        <v/>
      </c>
      <c r="O1018" s="7" t="str">
        <f t="shared" si="193"/>
        <v/>
      </c>
      <c r="R1018" s="7" t="str">
        <f t="shared" si="194"/>
        <v/>
      </c>
      <c r="AH1018" s="9" t="str">
        <f t="shared" si="195"/>
        <v/>
      </c>
      <c r="AI1018" s="9" t="str">
        <f t="shared" si="196"/>
        <v/>
      </c>
    </row>
    <row r="1019" spans="1:35" ht="20.100000000000001" customHeight="1">
      <c r="A1019" s="8" t="str">
        <f t="shared" si="197"/>
        <v/>
      </c>
      <c r="M1019" s="7" t="str">
        <f>IF(A1019="","",IF(S1019="",IF(A1019="","",VLOOKUP(K1019,calendar_price_2013,MATCH(SUMIF(A$2:A11609,A1019,L$2:L11609),Sheet2!$C$1:$P$1,0)+1,0)),S1019)*L1019)</f>
        <v/>
      </c>
      <c r="N1019" s="7" t="str">
        <f t="shared" si="192"/>
        <v/>
      </c>
      <c r="O1019" s="7" t="str">
        <f t="shared" si="193"/>
        <v/>
      </c>
      <c r="R1019" s="7" t="str">
        <f t="shared" si="194"/>
        <v/>
      </c>
      <c r="AH1019" s="9" t="str">
        <f t="shared" si="195"/>
        <v/>
      </c>
      <c r="AI1019" s="9" t="str">
        <f t="shared" si="196"/>
        <v/>
      </c>
    </row>
    <row r="1020" spans="1:35" ht="20.100000000000001" customHeight="1">
      <c r="A1020" s="8" t="str">
        <f t="shared" si="197"/>
        <v/>
      </c>
      <c r="M1020" s="7" t="str">
        <f>IF(A1020="","",IF(S1020="",IF(A1020="","",VLOOKUP(K1020,calendar_price_2013,MATCH(SUMIF(A$2:A11610,A1020,L$2:L11610),Sheet2!$C$1:$P$1,0)+1,0)),S1020)*L1020)</f>
        <v/>
      </c>
      <c r="N1020" s="7" t="str">
        <f t="shared" si="192"/>
        <v/>
      </c>
      <c r="O1020" s="7" t="str">
        <f t="shared" si="193"/>
        <v/>
      </c>
      <c r="R1020" s="7" t="str">
        <f t="shared" si="194"/>
        <v/>
      </c>
      <c r="AH1020" s="9" t="str">
        <f t="shared" si="195"/>
        <v/>
      </c>
      <c r="AI1020" s="9" t="str">
        <f t="shared" si="196"/>
        <v/>
      </c>
    </row>
    <row r="1021" spans="1:35" ht="20.100000000000001" customHeight="1">
      <c r="A1021" s="8" t="str">
        <f t="shared" si="197"/>
        <v/>
      </c>
      <c r="M1021" s="7" t="str">
        <f>IF(A1021="","",IF(S1021="",IF(A1021="","",VLOOKUP(K1021,calendar_price_2013,MATCH(SUMIF(A$2:A11611,A1021,L$2:L11611),Sheet2!$C$1:$P$1,0)+1,0)),S1021)*L1021)</f>
        <v/>
      </c>
      <c r="N1021" s="7" t="str">
        <f t="shared" si="192"/>
        <v/>
      </c>
      <c r="O1021" s="7" t="str">
        <f t="shared" si="193"/>
        <v/>
      </c>
      <c r="R1021" s="7" t="str">
        <f t="shared" si="194"/>
        <v/>
      </c>
      <c r="AH1021" s="9" t="str">
        <f t="shared" si="195"/>
        <v/>
      </c>
      <c r="AI1021" s="9" t="str">
        <f t="shared" si="196"/>
        <v/>
      </c>
    </row>
    <row r="1022" spans="1:35" ht="20.100000000000001" customHeight="1">
      <c r="A1022" s="8" t="str">
        <f t="shared" si="197"/>
        <v/>
      </c>
      <c r="M1022" s="7" t="str">
        <f>IF(A1022="","",IF(S1022="",IF(A1022="","",VLOOKUP(K1022,calendar_price_2013,MATCH(SUMIF(A$2:A11612,A1022,L$2:L11612),Sheet2!$C$1:$P$1,0)+1,0)),S1022)*L1022)</f>
        <v/>
      </c>
      <c r="N1022" s="7" t="str">
        <f t="shared" si="192"/>
        <v/>
      </c>
      <c r="O1022" s="7" t="str">
        <f t="shared" si="193"/>
        <v/>
      </c>
      <c r="R1022" s="7" t="str">
        <f t="shared" si="194"/>
        <v/>
      </c>
      <c r="AH1022" s="9" t="str">
        <f t="shared" si="195"/>
        <v/>
      </c>
      <c r="AI1022" s="9" t="str">
        <f t="shared" si="196"/>
        <v/>
      </c>
    </row>
    <row r="1023" spans="1:35" ht="20.100000000000001" customHeight="1">
      <c r="A1023" s="8" t="str">
        <f t="shared" si="197"/>
        <v/>
      </c>
      <c r="M1023" s="7" t="str">
        <f>IF(A1023="","",IF(S1023="",IF(A1023="","",VLOOKUP(K1023,calendar_price_2013,MATCH(SUMIF(A$2:A11613,A1023,L$2:L11613),Sheet2!$C$1:$P$1,0)+1,0)),S1023)*L1023)</f>
        <v/>
      </c>
      <c r="N1023" s="7" t="str">
        <f t="shared" si="192"/>
        <v/>
      </c>
      <c r="O1023" s="7" t="str">
        <f t="shared" si="193"/>
        <v/>
      </c>
      <c r="R1023" s="7" t="str">
        <f t="shared" si="194"/>
        <v/>
      </c>
      <c r="AH1023" s="9" t="str">
        <f t="shared" si="195"/>
        <v/>
      </c>
      <c r="AI1023" s="9" t="str">
        <f t="shared" si="196"/>
        <v/>
      </c>
    </row>
    <row r="1024" spans="1:35" ht="20.100000000000001" customHeight="1">
      <c r="A1024" s="8" t="str">
        <f t="shared" si="197"/>
        <v/>
      </c>
      <c r="M1024" s="7" t="str">
        <f>IF(A1024="","",IF(S1024="",IF(A1024="","",VLOOKUP(K1024,calendar_price_2013,MATCH(SUMIF(A$2:A11614,A1024,L$2:L11614),Sheet2!$C$1:$P$1,0)+1,0)),S1024)*L1024)</f>
        <v/>
      </c>
      <c r="N1024" s="7" t="str">
        <f t="shared" si="192"/>
        <v/>
      </c>
      <c r="O1024" s="7" t="str">
        <f t="shared" si="193"/>
        <v/>
      </c>
      <c r="R1024" s="7" t="str">
        <f t="shared" si="194"/>
        <v/>
      </c>
      <c r="AH1024" s="9" t="str">
        <f t="shared" si="195"/>
        <v/>
      </c>
      <c r="AI1024" s="9" t="str">
        <f t="shared" si="196"/>
        <v/>
      </c>
    </row>
    <row r="1025" spans="1:35" ht="20.100000000000001" customHeight="1">
      <c r="A1025" s="8" t="str">
        <f t="shared" si="197"/>
        <v/>
      </c>
      <c r="M1025" s="7" t="str">
        <f>IF(A1025="","",IF(S1025="",IF(A1025="","",VLOOKUP(K1025,calendar_price_2013,MATCH(SUMIF(A$2:A11615,A1025,L$2:L11615),Sheet2!$C$1:$P$1,0)+1,0)),S1025)*L1025)</f>
        <v/>
      </c>
      <c r="N1025" s="7" t="str">
        <f t="shared" si="192"/>
        <v/>
      </c>
      <c r="O1025" s="7" t="str">
        <f t="shared" si="193"/>
        <v/>
      </c>
      <c r="R1025" s="7" t="str">
        <f t="shared" si="194"/>
        <v/>
      </c>
      <c r="AH1025" s="9" t="str">
        <f t="shared" si="195"/>
        <v/>
      </c>
      <c r="AI1025" s="9" t="str">
        <f t="shared" si="196"/>
        <v/>
      </c>
    </row>
    <row r="1026" spans="1:35" ht="20.100000000000001" customHeight="1">
      <c r="A1026" s="8" t="str">
        <f t="shared" si="197"/>
        <v/>
      </c>
      <c r="M1026" s="7" t="str">
        <f>IF(A1026="","",IF(S1026="",IF(A1026="","",VLOOKUP(K1026,calendar_price_2013,MATCH(SUMIF(A$2:A11616,A1026,L$2:L11616),Sheet2!$C$1:$P$1,0)+1,0)),S1026)*L1026)</f>
        <v/>
      </c>
      <c r="N1026" s="7" t="str">
        <f t="shared" si="192"/>
        <v/>
      </c>
      <c r="O1026" s="7" t="str">
        <f t="shared" si="193"/>
        <v/>
      </c>
      <c r="R1026" s="7" t="str">
        <f t="shared" si="194"/>
        <v/>
      </c>
      <c r="AH1026" s="9" t="str">
        <f t="shared" si="195"/>
        <v/>
      </c>
      <c r="AI1026" s="9" t="str">
        <f t="shared" si="196"/>
        <v/>
      </c>
    </row>
    <row r="1027" spans="1:35" ht="20.100000000000001" customHeight="1">
      <c r="A1027" s="8" t="str">
        <f t="shared" si="197"/>
        <v/>
      </c>
      <c r="M1027" s="7" t="str">
        <f>IF(A1027="","",IF(S1027="",IF(A1027="","",VLOOKUP(K1027,calendar_price_2013,MATCH(SUMIF(A$2:A11617,A1027,L$2:L11617),Sheet2!$C$1:$P$1,0)+1,0)),S1027)*L1027)</f>
        <v/>
      </c>
      <c r="N1027" s="7" t="str">
        <f t="shared" si="192"/>
        <v/>
      </c>
      <c r="O1027" s="7" t="str">
        <f t="shared" si="193"/>
        <v/>
      </c>
      <c r="R1027" s="7" t="str">
        <f t="shared" si="194"/>
        <v/>
      </c>
      <c r="AH1027" s="9" t="str">
        <f t="shared" si="195"/>
        <v/>
      </c>
      <c r="AI1027" s="9" t="str">
        <f t="shared" si="196"/>
        <v/>
      </c>
    </row>
    <row r="1028" spans="1:35" ht="20.100000000000001" customHeight="1">
      <c r="A1028" s="8" t="str">
        <f t="shared" si="197"/>
        <v/>
      </c>
      <c r="M1028" s="7" t="str">
        <f>IF(A1028="","",IF(S1028="",IF(A1028="","",VLOOKUP(K1028,calendar_price_2013,MATCH(SUMIF(A$2:A11618,A1028,L$2:L11618),Sheet2!$C$1:$P$1,0)+1,0)),S1028)*L1028)</f>
        <v/>
      </c>
      <c r="N1028" s="7" t="str">
        <f t="shared" si="192"/>
        <v/>
      </c>
      <c r="O1028" s="7" t="str">
        <f t="shared" si="193"/>
        <v/>
      </c>
      <c r="R1028" s="7" t="str">
        <f t="shared" si="194"/>
        <v/>
      </c>
      <c r="AH1028" s="9" t="str">
        <f t="shared" si="195"/>
        <v/>
      </c>
      <c r="AI1028" s="9" t="str">
        <f t="shared" si="196"/>
        <v/>
      </c>
    </row>
    <row r="1029" spans="1:35" ht="20.100000000000001" customHeight="1">
      <c r="A1029" s="8" t="str">
        <f t="shared" si="197"/>
        <v/>
      </c>
      <c r="M1029" s="7" t="str">
        <f>IF(A1029="","",IF(S1029="",IF(A1029="","",VLOOKUP(K1029,calendar_price_2013,MATCH(SUMIF(A$2:A11619,A1029,L$2:L11619),Sheet2!$C$1:$P$1,0)+1,0)),S1029)*L1029)</f>
        <v/>
      </c>
      <c r="N1029" s="7" t="str">
        <f t="shared" si="192"/>
        <v/>
      </c>
      <c r="O1029" s="7" t="str">
        <f t="shared" si="193"/>
        <v/>
      </c>
      <c r="R1029" s="7" t="str">
        <f t="shared" si="194"/>
        <v/>
      </c>
      <c r="AH1029" s="9" t="str">
        <f t="shared" si="195"/>
        <v/>
      </c>
      <c r="AI1029" s="9" t="str">
        <f t="shared" si="196"/>
        <v/>
      </c>
    </row>
    <row r="1030" spans="1:35" ht="20.100000000000001" customHeight="1">
      <c r="A1030" s="8" t="str">
        <f t="shared" si="197"/>
        <v/>
      </c>
      <c r="M1030" s="7" t="str">
        <f>IF(A1030="","",IF(S1030="",IF(A1030="","",VLOOKUP(K1030,calendar_price_2013,MATCH(SUMIF(A$2:A11620,A1030,L$2:L11620),Sheet2!$C$1:$P$1,0)+1,0)),S1030)*L1030)</f>
        <v/>
      </c>
      <c r="N1030" s="7" t="str">
        <f t="shared" si="192"/>
        <v/>
      </c>
      <c r="O1030" s="7" t="str">
        <f t="shared" si="193"/>
        <v/>
      </c>
      <c r="R1030" s="7" t="str">
        <f t="shared" si="194"/>
        <v/>
      </c>
      <c r="AH1030" s="9" t="str">
        <f t="shared" si="195"/>
        <v/>
      </c>
      <c r="AI1030" s="9" t="str">
        <f t="shared" si="196"/>
        <v/>
      </c>
    </row>
    <row r="1031" spans="1:35" ht="20.100000000000001" customHeight="1">
      <c r="A1031" s="8" t="str">
        <f t="shared" si="197"/>
        <v/>
      </c>
      <c r="M1031" s="7" t="str">
        <f>IF(A1031="","",IF(S1031="",IF(A1031="","",VLOOKUP(K1031,calendar_price_2013,MATCH(SUMIF(A$2:A11621,A1031,L$2:L11621),Sheet2!$C$1:$P$1,0)+1,0)),S1031)*L1031)</f>
        <v/>
      </c>
      <c r="N1031" s="7" t="str">
        <f t="shared" si="192"/>
        <v/>
      </c>
      <c r="O1031" s="7" t="str">
        <f t="shared" si="193"/>
        <v/>
      </c>
      <c r="R1031" s="7" t="str">
        <f t="shared" si="194"/>
        <v/>
      </c>
      <c r="AH1031" s="9" t="str">
        <f t="shared" si="195"/>
        <v/>
      </c>
      <c r="AI1031" s="9" t="str">
        <f t="shared" si="196"/>
        <v/>
      </c>
    </row>
    <row r="1032" spans="1:35" ht="20.100000000000001" customHeight="1">
      <c r="A1032" s="8" t="str">
        <f t="shared" si="197"/>
        <v/>
      </c>
      <c r="M1032" s="7" t="str">
        <f>IF(A1032="","",IF(S1032="",IF(A1032="","",VLOOKUP(K1032,calendar_price_2013,MATCH(SUMIF(A$2:A11622,A1032,L$2:L11622),Sheet2!$C$1:$P$1,0)+1,0)),S1032)*L1032)</f>
        <v/>
      </c>
      <c r="N1032" s="7" t="str">
        <f t="shared" si="192"/>
        <v/>
      </c>
      <c r="O1032" s="7" t="str">
        <f t="shared" si="193"/>
        <v/>
      </c>
      <c r="R1032" s="7" t="str">
        <f t="shared" si="194"/>
        <v/>
      </c>
      <c r="AH1032" s="9" t="str">
        <f t="shared" si="195"/>
        <v/>
      </c>
      <c r="AI1032" s="9" t="str">
        <f t="shared" si="196"/>
        <v/>
      </c>
    </row>
    <row r="1033" spans="1:35" ht="20.100000000000001" customHeight="1">
      <c r="A1033" s="8" t="str">
        <f t="shared" si="197"/>
        <v/>
      </c>
      <c r="M1033" s="7" t="str">
        <f>IF(A1033="","",IF(S1033="",IF(A1033="","",VLOOKUP(K1033,calendar_price_2013,MATCH(SUMIF(A$2:A11623,A1033,L$2:L11623),Sheet2!$C$1:$P$1,0)+1,0)),S1033)*L1033)</f>
        <v/>
      </c>
      <c r="N1033" s="7" t="str">
        <f t="shared" si="192"/>
        <v/>
      </c>
      <c r="O1033" s="7" t="str">
        <f t="shared" si="193"/>
        <v/>
      </c>
      <c r="R1033" s="7" t="str">
        <f t="shared" si="194"/>
        <v/>
      </c>
      <c r="AH1033" s="9" t="str">
        <f t="shared" si="195"/>
        <v/>
      </c>
      <c r="AI1033" s="9" t="str">
        <f t="shared" si="196"/>
        <v/>
      </c>
    </row>
    <row r="1034" spans="1:35" ht="20.100000000000001" customHeight="1">
      <c r="A1034" s="8" t="str">
        <f t="shared" si="197"/>
        <v/>
      </c>
      <c r="M1034" s="7" t="str">
        <f>IF(A1034="","",IF(S1034="",IF(A1034="","",VLOOKUP(K1034,calendar_price_2013,MATCH(SUMIF(A$2:A11624,A1034,L$2:L11624),Sheet2!$C$1:$P$1,0)+1,0)),S1034)*L1034)</f>
        <v/>
      </c>
      <c r="N1034" s="7" t="str">
        <f t="shared" si="192"/>
        <v/>
      </c>
      <c r="O1034" s="7" t="str">
        <f t="shared" si="193"/>
        <v/>
      </c>
      <c r="R1034" s="7" t="str">
        <f t="shared" si="194"/>
        <v/>
      </c>
      <c r="AH1034" s="9" t="str">
        <f t="shared" si="195"/>
        <v/>
      </c>
      <c r="AI1034" s="9" t="str">
        <f t="shared" si="196"/>
        <v/>
      </c>
    </row>
    <row r="1035" spans="1:35" ht="20.100000000000001" customHeight="1">
      <c r="A1035" s="8" t="str">
        <f t="shared" si="197"/>
        <v/>
      </c>
      <c r="M1035" s="7" t="str">
        <f>IF(A1035="","",IF(S1035="",IF(A1035="","",VLOOKUP(K1035,calendar_price_2013,MATCH(SUMIF(A$2:A11625,A1035,L$2:L11625),Sheet2!$C$1:$P$1,0)+1,0)),S1035)*L1035)</f>
        <v/>
      </c>
      <c r="N1035" s="7" t="str">
        <f t="shared" si="192"/>
        <v/>
      </c>
      <c r="O1035" s="7" t="str">
        <f t="shared" si="193"/>
        <v/>
      </c>
      <c r="R1035" s="7" t="str">
        <f t="shared" si="194"/>
        <v/>
      </c>
      <c r="AH1035" s="9" t="str">
        <f t="shared" si="195"/>
        <v/>
      </c>
      <c r="AI1035" s="9" t="str">
        <f t="shared" si="196"/>
        <v/>
      </c>
    </row>
    <row r="1036" spans="1:35" ht="20.100000000000001" customHeight="1">
      <c r="A1036" s="8" t="str">
        <f t="shared" si="197"/>
        <v/>
      </c>
      <c r="M1036" s="7" t="str">
        <f>IF(A1036="","",IF(S1036="",IF(A1036="","",VLOOKUP(K1036,calendar_price_2013,MATCH(SUMIF(A$2:A11626,A1036,L$2:L11626),Sheet2!$C$1:$P$1,0)+1,0)),S1036)*L1036)</f>
        <v/>
      </c>
      <c r="N1036" s="7" t="str">
        <f t="shared" si="192"/>
        <v/>
      </c>
      <c r="O1036" s="7" t="str">
        <f t="shared" si="193"/>
        <v/>
      </c>
      <c r="R1036" s="7" t="str">
        <f t="shared" si="194"/>
        <v/>
      </c>
      <c r="AH1036" s="9" t="str">
        <f t="shared" si="195"/>
        <v/>
      </c>
      <c r="AI1036" s="9" t="str">
        <f t="shared" si="196"/>
        <v/>
      </c>
    </row>
    <row r="1037" spans="1:35" ht="20.100000000000001" customHeight="1">
      <c r="A1037" s="8" t="str">
        <f t="shared" si="197"/>
        <v/>
      </c>
      <c r="M1037" s="7" t="str">
        <f>IF(A1037="","",IF(S1037="",IF(A1037="","",VLOOKUP(K1037,calendar_price_2013,MATCH(SUMIF(A$2:A11627,A1037,L$2:L11627),Sheet2!$C$1:$P$1,0)+1,0)),S1037)*L1037)</f>
        <v/>
      </c>
      <c r="N1037" s="7" t="str">
        <f t="shared" si="192"/>
        <v/>
      </c>
      <c r="O1037" s="7" t="str">
        <f t="shared" si="193"/>
        <v/>
      </c>
      <c r="R1037" s="7" t="str">
        <f t="shared" si="194"/>
        <v/>
      </c>
      <c r="AH1037" s="9" t="str">
        <f t="shared" si="195"/>
        <v/>
      </c>
      <c r="AI1037" s="9" t="str">
        <f t="shared" si="196"/>
        <v/>
      </c>
    </row>
    <row r="1038" spans="1:35" ht="20.100000000000001" customHeight="1">
      <c r="A1038" s="8" t="str">
        <f t="shared" si="197"/>
        <v/>
      </c>
      <c r="M1038" s="7" t="str">
        <f>IF(A1038="","",IF(S1038="",IF(A1038="","",VLOOKUP(K1038,calendar_price_2013,MATCH(SUMIF(A$2:A11628,A1038,L$2:L11628),Sheet2!$C$1:$P$1,0)+1,0)),S1038)*L1038)</f>
        <v/>
      </c>
      <c r="N1038" s="7" t="str">
        <f t="shared" si="192"/>
        <v/>
      </c>
      <c r="O1038" s="7" t="str">
        <f t="shared" si="193"/>
        <v/>
      </c>
      <c r="R1038" s="7" t="str">
        <f t="shared" si="194"/>
        <v/>
      </c>
      <c r="AH1038" s="9" t="str">
        <f t="shared" si="195"/>
        <v/>
      </c>
      <c r="AI1038" s="9" t="str">
        <f t="shared" si="196"/>
        <v/>
      </c>
    </row>
    <row r="1039" spans="1:35" ht="20.100000000000001" customHeight="1">
      <c r="A1039" s="8" t="str">
        <f t="shared" si="197"/>
        <v/>
      </c>
      <c r="M1039" s="7" t="str">
        <f>IF(A1039="","",IF(S1039="",IF(A1039="","",VLOOKUP(K1039,calendar_price_2013,MATCH(SUMIF(A$2:A11629,A1039,L$2:L11629),Sheet2!$C$1:$P$1,0)+1,0)),S1039)*L1039)</f>
        <v/>
      </c>
      <c r="N1039" s="7" t="str">
        <f t="shared" si="192"/>
        <v/>
      </c>
      <c r="O1039" s="7" t="str">
        <f t="shared" si="193"/>
        <v/>
      </c>
      <c r="R1039" s="7" t="str">
        <f t="shared" si="194"/>
        <v/>
      </c>
      <c r="AH1039" s="9" t="str">
        <f t="shared" si="195"/>
        <v/>
      </c>
      <c r="AI1039" s="9" t="str">
        <f t="shared" si="196"/>
        <v/>
      </c>
    </row>
    <row r="1040" spans="1:35" ht="20.100000000000001" customHeight="1">
      <c r="A1040" s="8" t="str">
        <f t="shared" si="197"/>
        <v/>
      </c>
      <c r="M1040" s="7" t="str">
        <f>IF(A1040="","",IF(S1040="",IF(A1040="","",VLOOKUP(K1040,calendar_price_2013,MATCH(SUMIF(A$2:A11630,A1040,L$2:L11630),Sheet2!$C$1:$P$1,0)+1,0)),S1040)*L1040)</f>
        <v/>
      </c>
      <c r="N1040" s="7" t="str">
        <f t="shared" si="192"/>
        <v/>
      </c>
      <c r="O1040" s="7" t="str">
        <f t="shared" si="193"/>
        <v/>
      </c>
      <c r="R1040" s="7" t="str">
        <f t="shared" si="194"/>
        <v/>
      </c>
      <c r="AH1040" s="9" t="str">
        <f t="shared" si="195"/>
        <v/>
      </c>
      <c r="AI1040" s="9" t="str">
        <f t="shared" si="196"/>
        <v/>
      </c>
    </row>
    <row r="1041" spans="1:35" ht="20.100000000000001" customHeight="1">
      <c r="A1041" s="8" t="str">
        <f t="shared" si="197"/>
        <v/>
      </c>
      <c r="M1041" s="7" t="str">
        <f>IF(A1041="","",IF(S1041="",IF(A1041="","",VLOOKUP(K1041,calendar_price_2013,MATCH(SUMIF(A$2:A11631,A1041,L$2:L11631),Sheet2!$C$1:$P$1,0)+1,0)),S1041)*L1041)</f>
        <v/>
      </c>
      <c r="N1041" s="7" t="str">
        <f t="shared" si="192"/>
        <v/>
      </c>
      <c r="O1041" s="7" t="str">
        <f t="shared" si="193"/>
        <v/>
      </c>
      <c r="R1041" s="7" t="str">
        <f t="shared" si="194"/>
        <v/>
      </c>
      <c r="AH1041" s="9" t="str">
        <f t="shared" si="195"/>
        <v/>
      </c>
      <c r="AI1041" s="9" t="str">
        <f t="shared" si="196"/>
        <v/>
      </c>
    </row>
    <row r="1042" spans="1:35" ht="20.100000000000001" customHeight="1">
      <c r="A1042" s="8" t="str">
        <f t="shared" si="197"/>
        <v/>
      </c>
      <c r="M1042" s="7" t="str">
        <f>IF(A1042="","",IF(S1042="",IF(A1042="","",VLOOKUP(K1042,calendar_price_2013,MATCH(SUMIF(A$2:A11632,A1042,L$2:L11632),Sheet2!$C$1:$P$1,0)+1,0)),S1042)*L1042)</f>
        <v/>
      </c>
      <c r="N1042" s="7" t="str">
        <f t="shared" si="192"/>
        <v/>
      </c>
      <c r="O1042" s="7" t="str">
        <f t="shared" si="193"/>
        <v/>
      </c>
      <c r="R1042" s="7" t="str">
        <f t="shared" si="194"/>
        <v/>
      </c>
      <c r="AH1042" s="9" t="str">
        <f t="shared" si="195"/>
        <v/>
      </c>
      <c r="AI1042" s="9" t="str">
        <f t="shared" si="196"/>
        <v/>
      </c>
    </row>
    <row r="1043" spans="1:35" ht="20.100000000000001" customHeight="1">
      <c r="A1043" s="8" t="str">
        <f t="shared" si="197"/>
        <v/>
      </c>
      <c r="M1043" s="7" t="str">
        <f>IF(A1043="","",IF(S1043="",IF(A1043="","",VLOOKUP(K1043,calendar_price_2013,MATCH(SUMIF(A$2:A11633,A1043,L$2:L11633),Sheet2!$C$1:$P$1,0)+1,0)),S1043)*L1043)</f>
        <v/>
      </c>
      <c r="N1043" s="7" t="str">
        <f t="shared" si="192"/>
        <v/>
      </c>
      <c r="O1043" s="7" t="str">
        <f t="shared" si="193"/>
        <v/>
      </c>
      <c r="R1043" s="7" t="str">
        <f t="shared" si="194"/>
        <v/>
      </c>
      <c r="AH1043" s="9" t="str">
        <f t="shared" si="195"/>
        <v/>
      </c>
      <c r="AI1043" s="9" t="str">
        <f t="shared" si="196"/>
        <v/>
      </c>
    </row>
    <row r="1044" spans="1:35" ht="20.100000000000001" customHeight="1">
      <c r="A1044" s="8" t="str">
        <f t="shared" si="197"/>
        <v/>
      </c>
      <c r="M1044" s="7" t="str">
        <f>IF(A1044="","",IF(S1044="",IF(A1044="","",VLOOKUP(K1044,calendar_price_2013,MATCH(SUMIF(A$2:A11634,A1044,L$2:L11634),Sheet2!$C$1:$P$1,0)+1,0)),S1044)*L1044)</f>
        <v/>
      </c>
      <c r="N1044" s="7" t="str">
        <f t="shared" si="192"/>
        <v/>
      </c>
      <c r="O1044" s="7" t="str">
        <f t="shared" si="193"/>
        <v/>
      </c>
      <c r="R1044" s="7" t="str">
        <f t="shared" si="194"/>
        <v/>
      </c>
      <c r="AH1044" s="9" t="str">
        <f t="shared" si="195"/>
        <v/>
      </c>
      <c r="AI1044" s="9" t="str">
        <f t="shared" si="196"/>
        <v/>
      </c>
    </row>
    <row r="1045" spans="1:35" ht="20.100000000000001" customHeight="1">
      <c r="A1045" s="8" t="str">
        <f t="shared" si="197"/>
        <v/>
      </c>
      <c r="M1045" s="7" t="str">
        <f>IF(A1045="","",IF(S1045="",IF(A1045="","",VLOOKUP(K1045,calendar_price_2013,MATCH(SUMIF(A$2:A11635,A1045,L$2:L11635),Sheet2!$C$1:$P$1,0)+1,0)),S1045)*L1045)</f>
        <v/>
      </c>
      <c r="N1045" s="7" t="str">
        <f t="shared" si="192"/>
        <v/>
      </c>
      <c r="O1045" s="7" t="str">
        <f t="shared" si="193"/>
        <v/>
      </c>
      <c r="R1045" s="7" t="str">
        <f t="shared" si="194"/>
        <v/>
      </c>
      <c r="AH1045" s="9" t="str">
        <f t="shared" si="195"/>
        <v/>
      </c>
      <c r="AI1045" s="9" t="str">
        <f t="shared" si="196"/>
        <v/>
      </c>
    </row>
    <row r="1046" spans="1:35" ht="20.100000000000001" customHeight="1">
      <c r="A1046" s="8" t="str">
        <f t="shared" si="197"/>
        <v/>
      </c>
      <c r="M1046" s="7" t="str">
        <f>IF(A1046="","",IF(S1046="",IF(A1046="","",VLOOKUP(K1046,calendar_price_2013,MATCH(SUMIF(A$2:A11636,A1046,L$2:L11636),Sheet2!$C$1:$P$1,0)+1,0)),S1046)*L1046)</f>
        <v/>
      </c>
      <c r="N1046" s="7" t="str">
        <f t="shared" si="192"/>
        <v/>
      </c>
      <c r="O1046" s="7" t="str">
        <f t="shared" si="193"/>
        <v/>
      </c>
      <c r="R1046" s="7" t="str">
        <f t="shared" si="194"/>
        <v/>
      </c>
      <c r="AH1046" s="9" t="str">
        <f t="shared" si="195"/>
        <v/>
      </c>
      <c r="AI1046" s="9" t="str">
        <f t="shared" si="196"/>
        <v/>
      </c>
    </row>
    <row r="1047" spans="1:35" ht="20.100000000000001" customHeight="1">
      <c r="A1047" s="8" t="str">
        <f t="shared" si="197"/>
        <v/>
      </c>
      <c r="M1047" s="7" t="str">
        <f>IF(A1047="","",IF(S1047="",IF(A1047="","",VLOOKUP(K1047,calendar_price_2013,MATCH(SUMIF(A$2:A11637,A1047,L$2:L11637),Sheet2!$C$1:$P$1,0)+1,0)),S1047)*L1047)</f>
        <v/>
      </c>
      <c r="N1047" s="7" t="str">
        <f t="shared" si="192"/>
        <v/>
      </c>
      <c r="O1047" s="7" t="str">
        <f t="shared" si="193"/>
        <v/>
      </c>
      <c r="R1047" s="7" t="str">
        <f t="shared" si="194"/>
        <v/>
      </c>
      <c r="AH1047" s="9" t="str">
        <f t="shared" si="195"/>
        <v/>
      </c>
      <c r="AI1047" s="9" t="str">
        <f t="shared" si="196"/>
        <v/>
      </c>
    </row>
    <row r="1048" spans="1:35" ht="20.100000000000001" customHeight="1">
      <c r="A1048" s="8" t="str">
        <f t="shared" si="197"/>
        <v/>
      </c>
      <c r="M1048" s="7" t="str">
        <f>IF(A1048="","",IF(S1048="",IF(A1048="","",VLOOKUP(K1048,calendar_price_2013,MATCH(SUMIF(A$2:A11638,A1048,L$2:L11638),Sheet2!$C$1:$P$1,0)+1,0)),S1048)*L1048)</f>
        <v/>
      </c>
      <c r="N1048" s="7" t="str">
        <f t="shared" si="192"/>
        <v/>
      </c>
      <c r="O1048" s="7" t="str">
        <f t="shared" si="193"/>
        <v/>
      </c>
      <c r="R1048" s="7" t="str">
        <f t="shared" si="194"/>
        <v/>
      </c>
      <c r="AH1048" s="9" t="str">
        <f t="shared" si="195"/>
        <v/>
      </c>
      <c r="AI1048" s="9" t="str">
        <f t="shared" si="196"/>
        <v/>
      </c>
    </row>
    <row r="1049" spans="1:35" ht="20.100000000000001" customHeight="1">
      <c r="A1049" s="8" t="str">
        <f t="shared" si="197"/>
        <v/>
      </c>
      <c r="M1049" s="7" t="str">
        <f>IF(A1049="","",IF(S1049="",IF(A1049="","",VLOOKUP(K1049,calendar_price_2013,MATCH(SUMIF(A$2:A11639,A1049,L$2:L11639),Sheet2!$C$1:$P$1,0)+1,0)),S1049)*L1049)</f>
        <v/>
      </c>
      <c r="N1049" s="7" t="str">
        <f t="shared" si="192"/>
        <v/>
      </c>
      <c r="O1049" s="7" t="str">
        <f t="shared" si="193"/>
        <v/>
      </c>
      <c r="R1049" s="7" t="str">
        <f t="shared" si="194"/>
        <v/>
      </c>
      <c r="AH1049" s="9" t="str">
        <f t="shared" si="195"/>
        <v/>
      </c>
      <c r="AI1049" s="9" t="str">
        <f t="shared" si="196"/>
        <v/>
      </c>
    </row>
    <row r="1050" spans="1:35" ht="20.100000000000001" customHeight="1">
      <c r="A1050" s="8" t="str">
        <f t="shared" si="197"/>
        <v/>
      </c>
      <c r="M1050" s="7" t="str">
        <f>IF(A1050="","",IF(S1050="",IF(A1050="","",VLOOKUP(K1050,calendar_price_2013,MATCH(SUMIF(A$2:A11640,A1050,L$2:L11640),Sheet2!$C$1:$P$1,0)+1,0)),S1050)*L1050)</f>
        <v/>
      </c>
      <c r="N1050" s="7" t="str">
        <f t="shared" si="192"/>
        <v/>
      </c>
      <c r="O1050" s="7" t="str">
        <f t="shared" si="193"/>
        <v/>
      </c>
      <c r="R1050" s="7" t="str">
        <f t="shared" si="194"/>
        <v/>
      </c>
      <c r="AH1050" s="9" t="str">
        <f t="shared" si="195"/>
        <v/>
      </c>
      <c r="AI1050" s="9" t="str">
        <f t="shared" si="196"/>
        <v/>
      </c>
    </row>
    <row r="1051" spans="1:35" ht="20.100000000000001" customHeight="1">
      <c r="A1051" s="8" t="str">
        <f t="shared" si="197"/>
        <v/>
      </c>
      <c r="M1051" s="7" t="str">
        <f>IF(A1051="","",IF(S1051="",IF(A1051="","",VLOOKUP(K1051,calendar_price_2013,MATCH(SUMIF(A$2:A11641,A1051,L$2:L11641),Sheet2!$C$1:$P$1,0)+1,0)),S1051)*L1051)</f>
        <v/>
      </c>
      <c r="N1051" s="7" t="str">
        <f t="shared" si="192"/>
        <v/>
      </c>
      <c r="O1051" s="7" t="str">
        <f t="shared" si="193"/>
        <v/>
      </c>
      <c r="R1051" s="7" t="str">
        <f t="shared" si="194"/>
        <v/>
      </c>
      <c r="AH1051" s="9" t="str">
        <f t="shared" si="195"/>
        <v/>
      </c>
      <c r="AI1051" s="9" t="str">
        <f t="shared" si="196"/>
        <v/>
      </c>
    </row>
    <row r="1052" spans="1:35" ht="20.100000000000001" customHeight="1">
      <c r="A1052" s="8" t="str">
        <f t="shared" si="197"/>
        <v/>
      </c>
      <c r="M1052" s="7" t="str">
        <f>IF(A1052="","",IF(S1052="",IF(A1052="","",VLOOKUP(K1052,calendar_price_2013,MATCH(SUMIF(A$2:A11642,A1052,L$2:L11642),Sheet2!$C$1:$P$1,0)+1,0)),S1052)*L1052)</f>
        <v/>
      </c>
      <c r="N1052" s="7" t="str">
        <f t="shared" si="192"/>
        <v/>
      </c>
      <c r="O1052" s="7" t="str">
        <f t="shared" si="193"/>
        <v/>
      </c>
      <c r="R1052" s="7" t="str">
        <f t="shared" si="194"/>
        <v/>
      </c>
      <c r="AH1052" s="9" t="str">
        <f t="shared" si="195"/>
        <v/>
      </c>
      <c r="AI1052" s="9" t="str">
        <f t="shared" si="196"/>
        <v/>
      </c>
    </row>
    <row r="1053" spans="1:35" ht="20.100000000000001" customHeight="1">
      <c r="A1053" s="8" t="str">
        <f t="shared" si="197"/>
        <v/>
      </c>
      <c r="M1053" s="7" t="str">
        <f>IF(A1053="","",IF(S1053="",IF(A1053="","",VLOOKUP(K1053,calendar_price_2013,MATCH(SUMIF(A$2:A11643,A1053,L$2:L11643),Sheet2!$C$1:$P$1,0)+1,0)),S1053)*L1053)</f>
        <v/>
      </c>
      <c r="N1053" s="7" t="str">
        <f t="shared" si="192"/>
        <v/>
      </c>
      <c r="O1053" s="7" t="str">
        <f t="shared" si="193"/>
        <v/>
      </c>
      <c r="R1053" s="7" t="str">
        <f t="shared" si="194"/>
        <v/>
      </c>
      <c r="AH1053" s="9" t="str">
        <f t="shared" si="195"/>
        <v/>
      </c>
      <c r="AI1053" s="9" t="str">
        <f t="shared" si="196"/>
        <v/>
      </c>
    </row>
    <row r="1054" spans="1:35" ht="20.100000000000001" customHeight="1">
      <c r="A1054" s="8" t="str">
        <f t="shared" si="197"/>
        <v/>
      </c>
      <c r="M1054" s="7" t="str">
        <f>IF(A1054="","",IF(S1054="",IF(A1054="","",VLOOKUP(K1054,calendar_price_2013,MATCH(SUMIF(A$2:A11644,A1054,L$2:L11644),Sheet2!$C$1:$P$1,0)+1,0)),S1054)*L1054)</f>
        <v/>
      </c>
      <c r="N1054" s="7" t="str">
        <f t="shared" si="192"/>
        <v/>
      </c>
      <c r="O1054" s="7" t="str">
        <f t="shared" si="193"/>
        <v/>
      </c>
      <c r="R1054" s="7" t="str">
        <f t="shared" si="194"/>
        <v/>
      </c>
      <c r="AH1054" s="9" t="str">
        <f t="shared" si="195"/>
        <v/>
      </c>
      <c r="AI1054" s="9" t="str">
        <f t="shared" si="196"/>
        <v/>
      </c>
    </row>
    <row r="1055" spans="1:35" ht="20.100000000000001" customHeight="1">
      <c r="A1055" s="8" t="str">
        <f t="shared" si="197"/>
        <v/>
      </c>
      <c r="M1055" s="7" t="str">
        <f>IF(A1055="","",IF(S1055="",IF(A1055="","",VLOOKUP(K1055,calendar_price_2013,MATCH(SUMIF(A$2:A11645,A1055,L$2:L11645),Sheet2!$C$1:$P$1,0)+1,0)),S1055)*L1055)</f>
        <v/>
      </c>
      <c r="N1055" s="7" t="str">
        <f t="shared" si="192"/>
        <v/>
      </c>
      <c r="O1055" s="7" t="str">
        <f t="shared" si="193"/>
        <v/>
      </c>
      <c r="R1055" s="7" t="str">
        <f t="shared" si="194"/>
        <v/>
      </c>
      <c r="AH1055" s="9" t="str">
        <f t="shared" si="195"/>
        <v/>
      </c>
      <c r="AI1055" s="9" t="str">
        <f t="shared" si="196"/>
        <v/>
      </c>
    </row>
    <row r="1056" spans="1:35" ht="20.100000000000001" customHeight="1">
      <c r="A1056" s="8" t="str">
        <f t="shared" si="197"/>
        <v/>
      </c>
      <c r="M1056" s="7" t="str">
        <f>IF(A1056="","",IF(S1056="",IF(A1056="","",VLOOKUP(K1056,calendar_price_2013,MATCH(SUMIF(A$2:A11646,A1056,L$2:L11646),Sheet2!$C$1:$P$1,0)+1,0)),S1056)*L1056)</f>
        <v/>
      </c>
      <c r="N1056" s="7" t="str">
        <f t="shared" ref="N1056:N1119" si="198">IF(A1056="","",IF(T1056=1,0,M1056*0.2))</f>
        <v/>
      </c>
      <c r="O1056" s="7" t="str">
        <f t="shared" ref="O1056:O1119" si="199">IF(H1056="","",SUMIF(A1056:A11647,A1056,M1056:M11647)+SUMIF(A1056:A11647,A1056,N1056:N11647))</f>
        <v/>
      </c>
      <c r="R1056" s="7" t="str">
        <f t="shared" si="194"/>
        <v/>
      </c>
      <c r="AH1056" s="9" t="str">
        <f t="shared" si="195"/>
        <v/>
      </c>
      <c r="AI1056" s="9" t="str">
        <f t="shared" si="196"/>
        <v/>
      </c>
    </row>
    <row r="1057" spans="1:35" ht="20.100000000000001" customHeight="1">
      <c r="A1057" s="8" t="str">
        <f t="shared" si="197"/>
        <v/>
      </c>
      <c r="M1057" s="7" t="str">
        <f>IF(A1057="","",IF(S1057="",IF(A1057="","",VLOOKUP(K1057,calendar_price_2013,MATCH(SUMIF(A$2:A11647,A1057,L$2:L11647),Sheet2!$C$1:$P$1,0)+1,0)),S1057)*L1057)</f>
        <v/>
      </c>
      <c r="N1057" s="7" t="str">
        <f t="shared" si="198"/>
        <v/>
      </c>
      <c r="O1057" s="7" t="str">
        <f t="shared" si="199"/>
        <v/>
      </c>
      <c r="R1057" s="7" t="str">
        <f t="shared" ref="R1057:R1120" si="200">IF(ISBLANK(Q1057),"",Q1057-O1057)</f>
        <v/>
      </c>
      <c r="AH1057" s="9" t="str">
        <f t="shared" ref="AH1057:AH1120" si="201">IF(H1057="","",SUMIF(A1057:A11648,A1057,L1057:L11648))</f>
        <v/>
      </c>
      <c r="AI1057" s="9" t="str">
        <f t="shared" ref="AI1057:AI1120" si="202">IF(AH1057="","",AH1057/100)</f>
        <v/>
      </c>
    </row>
    <row r="1058" spans="1:35" ht="20.100000000000001" customHeight="1">
      <c r="A1058" s="8" t="str">
        <f t="shared" ref="A1058:A1121" si="203">IF(K1058="","",IF(B1058="",A1057,A1057+1))</f>
        <v/>
      </c>
      <c r="M1058" s="7" t="str">
        <f>IF(A1058="","",IF(S1058="",IF(A1058="","",VLOOKUP(K1058,calendar_price_2013,MATCH(SUMIF(A$2:A11648,A1058,L$2:L11648),Sheet2!$C$1:$P$1,0)+1,0)),S1058)*L1058)</f>
        <v/>
      </c>
      <c r="N1058" s="7" t="str">
        <f t="shared" si="198"/>
        <v/>
      </c>
      <c r="O1058" s="7" t="str">
        <f t="shared" si="199"/>
        <v/>
      </c>
      <c r="R1058" s="7" t="str">
        <f t="shared" si="200"/>
        <v/>
      </c>
      <c r="AH1058" s="9" t="str">
        <f t="shared" si="201"/>
        <v/>
      </c>
      <c r="AI1058" s="9" t="str">
        <f t="shared" si="202"/>
        <v/>
      </c>
    </row>
    <row r="1059" spans="1:35" ht="20.100000000000001" customHeight="1">
      <c r="A1059" s="8" t="str">
        <f t="shared" si="203"/>
        <v/>
      </c>
      <c r="M1059" s="7" t="str">
        <f>IF(A1059="","",IF(S1059="",IF(A1059="","",VLOOKUP(K1059,calendar_price_2013,MATCH(SUMIF(A$2:A11649,A1059,L$2:L11649),Sheet2!$C$1:$P$1,0)+1,0)),S1059)*L1059)</f>
        <v/>
      </c>
      <c r="N1059" s="7" t="str">
        <f t="shared" si="198"/>
        <v/>
      </c>
      <c r="O1059" s="7" t="str">
        <f t="shared" si="199"/>
        <v/>
      </c>
      <c r="R1059" s="7" t="str">
        <f t="shared" si="200"/>
        <v/>
      </c>
      <c r="AH1059" s="9" t="str">
        <f t="shared" si="201"/>
        <v/>
      </c>
      <c r="AI1059" s="9" t="str">
        <f t="shared" si="202"/>
        <v/>
      </c>
    </row>
    <row r="1060" spans="1:35" ht="20.100000000000001" customHeight="1">
      <c r="A1060" s="8" t="str">
        <f t="shared" si="203"/>
        <v/>
      </c>
      <c r="M1060" s="7" t="str">
        <f>IF(A1060="","",IF(S1060="",IF(A1060="","",VLOOKUP(K1060,calendar_price_2013,MATCH(SUMIF(A$2:A11650,A1060,L$2:L11650),Sheet2!$C$1:$P$1,0)+1,0)),S1060)*L1060)</f>
        <v/>
      </c>
      <c r="N1060" s="7" t="str">
        <f t="shared" si="198"/>
        <v/>
      </c>
      <c r="O1060" s="7" t="str">
        <f t="shared" si="199"/>
        <v/>
      </c>
      <c r="R1060" s="7" t="str">
        <f t="shared" si="200"/>
        <v/>
      </c>
      <c r="AH1060" s="9" t="str">
        <f t="shared" si="201"/>
        <v/>
      </c>
      <c r="AI1060" s="9" t="str">
        <f t="shared" si="202"/>
        <v/>
      </c>
    </row>
    <row r="1061" spans="1:35" ht="20.100000000000001" customHeight="1">
      <c r="A1061" s="8" t="str">
        <f t="shared" si="203"/>
        <v/>
      </c>
      <c r="M1061" s="7" t="str">
        <f>IF(A1061="","",IF(S1061="",IF(A1061="","",VLOOKUP(K1061,calendar_price_2013,MATCH(SUMIF(A$2:A11651,A1061,L$2:L11651),Sheet2!$C$1:$P$1,0)+1,0)),S1061)*L1061)</f>
        <v/>
      </c>
      <c r="N1061" s="7" t="str">
        <f t="shared" si="198"/>
        <v/>
      </c>
      <c r="O1061" s="7" t="str">
        <f t="shared" si="199"/>
        <v/>
      </c>
      <c r="R1061" s="7" t="str">
        <f t="shared" si="200"/>
        <v/>
      </c>
      <c r="AH1061" s="9" t="str">
        <f t="shared" si="201"/>
        <v/>
      </c>
      <c r="AI1061" s="9" t="str">
        <f t="shared" si="202"/>
        <v/>
      </c>
    </row>
    <row r="1062" spans="1:35" ht="20.100000000000001" customHeight="1">
      <c r="A1062" s="8" t="str">
        <f t="shared" si="203"/>
        <v/>
      </c>
      <c r="M1062" s="7" t="str">
        <f>IF(A1062="","",IF(S1062="",IF(A1062="","",VLOOKUP(K1062,calendar_price_2013,MATCH(SUMIF(A$2:A11652,A1062,L$2:L11652),Sheet2!$C$1:$P$1,0)+1,0)),S1062)*L1062)</f>
        <v/>
      </c>
      <c r="N1062" s="7" t="str">
        <f t="shared" si="198"/>
        <v/>
      </c>
      <c r="O1062" s="7" t="str">
        <f t="shared" si="199"/>
        <v/>
      </c>
      <c r="R1062" s="7" t="str">
        <f t="shared" si="200"/>
        <v/>
      </c>
      <c r="AH1062" s="9" t="str">
        <f t="shared" si="201"/>
        <v/>
      </c>
      <c r="AI1062" s="9" t="str">
        <f t="shared" si="202"/>
        <v/>
      </c>
    </row>
    <row r="1063" spans="1:35" ht="20.100000000000001" customHeight="1">
      <c r="A1063" s="8" t="str">
        <f t="shared" si="203"/>
        <v/>
      </c>
      <c r="M1063" s="7" t="str">
        <f>IF(A1063="","",IF(S1063="",IF(A1063="","",VLOOKUP(K1063,calendar_price_2013,MATCH(SUMIF(A$2:A11653,A1063,L$2:L11653),Sheet2!$C$1:$P$1,0)+1,0)),S1063)*L1063)</f>
        <v/>
      </c>
      <c r="N1063" s="7" t="str">
        <f t="shared" si="198"/>
        <v/>
      </c>
      <c r="O1063" s="7" t="str">
        <f t="shared" si="199"/>
        <v/>
      </c>
      <c r="R1063" s="7" t="str">
        <f t="shared" si="200"/>
        <v/>
      </c>
      <c r="AH1063" s="9" t="str">
        <f t="shared" si="201"/>
        <v/>
      </c>
      <c r="AI1063" s="9" t="str">
        <f t="shared" si="202"/>
        <v/>
      </c>
    </row>
    <row r="1064" spans="1:35" ht="20.100000000000001" customHeight="1">
      <c r="A1064" s="8" t="str">
        <f t="shared" si="203"/>
        <v/>
      </c>
      <c r="M1064" s="7" t="str">
        <f>IF(A1064="","",IF(S1064="",IF(A1064="","",VLOOKUP(K1064,calendar_price_2013,MATCH(SUMIF(A$2:A11654,A1064,L$2:L11654),Sheet2!$C$1:$P$1,0)+1,0)),S1064)*L1064)</f>
        <v/>
      </c>
      <c r="N1064" s="7" t="str">
        <f t="shared" si="198"/>
        <v/>
      </c>
      <c r="O1064" s="7" t="str">
        <f t="shared" si="199"/>
        <v/>
      </c>
      <c r="R1064" s="7" t="str">
        <f t="shared" si="200"/>
        <v/>
      </c>
      <c r="AH1064" s="9" t="str">
        <f t="shared" si="201"/>
        <v/>
      </c>
      <c r="AI1064" s="9" t="str">
        <f t="shared" si="202"/>
        <v/>
      </c>
    </row>
    <row r="1065" spans="1:35" ht="20.100000000000001" customHeight="1">
      <c r="A1065" s="8" t="str">
        <f t="shared" si="203"/>
        <v/>
      </c>
      <c r="M1065" s="7" t="str">
        <f>IF(A1065="","",IF(S1065="",IF(A1065="","",VLOOKUP(K1065,calendar_price_2013,MATCH(SUMIF(A$2:A11655,A1065,L$2:L11655),Sheet2!$C$1:$P$1,0)+1,0)),S1065)*L1065)</f>
        <v/>
      </c>
      <c r="N1065" s="7" t="str">
        <f t="shared" si="198"/>
        <v/>
      </c>
      <c r="O1065" s="7" t="str">
        <f t="shared" si="199"/>
        <v/>
      </c>
      <c r="R1065" s="7" t="str">
        <f t="shared" si="200"/>
        <v/>
      </c>
      <c r="AH1065" s="9" t="str">
        <f t="shared" si="201"/>
        <v/>
      </c>
      <c r="AI1065" s="9" t="str">
        <f t="shared" si="202"/>
        <v/>
      </c>
    </row>
    <row r="1066" spans="1:35" ht="20.100000000000001" customHeight="1">
      <c r="A1066" s="8" t="str">
        <f t="shared" si="203"/>
        <v/>
      </c>
      <c r="M1066" s="7" t="str">
        <f>IF(A1066="","",IF(S1066="",IF(A1066="","",VLOOKUP(K1066,calendar_price_2013,MATCH(SUMIF(A$2:A11656,A1066,L$2:L11656),Sheet2!$C$1:$P$1,0)+1,0)),S1066)*L1066)</f>
        <v/>
      </c>
      <c r="N1066" s="7" t="str">
        <f t="shared" si="198"/>
        <v/>
      </c>
      <c r="O1066" s="7" t="str">
        <f t="shared" si="199"/>
        <v/>
      </c>
      <c r="R1066" s="7" t="str">
        <f t="shared" si="200"/>
        <v/>
      </c>
      <c r="AH1066" s="9" t="str">
        <f t="shared" si="201"/>
        <v/>
      </c>
      <c r="AI1066" s="9" t="str">
        <f t="shared" si="202"/>
        <v/>
      </c>
    </row>
    <row r="1067" spans="1:35" ht="20.100000000000001" customHeight="1">
      <c r="A1067" s="8" t="str">
        <f t="shared" si="203"/>
        <v/>
      </c>
      <c r="M1067" s="7" t="str">
        <f>IF(A1067="","",IF(S1067="",IF(A1067="","",VLOOKUP(K1067,calendar_price_2013,MATCH(SUMIF(A$2:A11657,A1067,L$2:L11657),Sheet2!$C$1:$P$1,0)+1,0)),S1067)*L1067)</f>
        <v/>
      </c>
      <c r="N1067" s="7" t="str">
        <f t="shared" si="198"/>
        <v/>
      </c>
      <c r="O1067" s="7" t="str">
        <f t="shared" si="199"/>
        <v/>
      </c>
      <c r="R1067" s="7" t="str">
        <f t="shared" si="200"/>
        <v/>
      </c>
      <c r="AH1067" s="9" t="str">
        <f t="shared" si="201"/>
        <v/>
      </c>
      <c r="AI1067" s="9" t="str">
        <f t="shared" si="202"/>
        <v/>
      </c>
    </row>
    <row r="1068" spans="1:35" ht="20.100000000000001" customHeight="1">
      <c r="A1068" s="8" t="str">
        <f t="shared" si="203"/>
        <v/>
      </c>
      <c r="M1068" s="7" t="str">
        <f>IF(A1068="","",IF(S1068="",IF(A1068="","",VLOOKUP(K1068,calendar_price_2013,MATCH(SUMIF(A$2:A11658,A1068,L$2:L11658),Sheet2!$C$1:$P$1,0)+1,0)),S1068)*L1068)</f>
        <v/>
      </c>
      <c r="N1068" s="7" t="str">
        <f t="shared" si="198"/>
        <v/>
      </c>
      <c r="O1068" s="7" t="str">
        <f t="shared" si="199"/>
        <v/>
      </c>
      <c r="R1068" s="7" t="str">
        <f t="shared" si="200"/>
        <v/>
      </c>
      <c r="AH1068" s="9" t="str">
        <f t="shared" si="201"/>
        <v/>
      </c>
      <c r="AI1068" s="9" t="str">
        <f t="shared" si="202"/>
        <v/>
      </c>
    </row>
    <row r="1069" spans="1:35" ht="20.100000000000001" customHeight="1">
      <c r="A1069" s="8" t="str">
        <f t="shared" si="203"/>
        <v/>
      </c>
      <c r="M1069" s="7" t="str">
        <f>IF(A1069="","",IF(S1069="",IF(A1069="","",VLOOKUP(K1069,calendar_price_2013,MATCH(SUMIF(A$2:A11659,A1069,L$2:L11659),Sheet2!$C$1:$P$1,0)+1,0)),S1069)*L1069)</f>
        <v/>
      </c>
      <c r="N1069" s="7" t="str">
        <f t="shared" si="198"/>
        <v/>
      </c>
      <c r="O1069" s="7" t="str">
        <f t="shared" si="199"/>
        <v/>
      </c>
      <c r="R1069" s="7" t="str">
        <f t="shared" si="200"/>
        <v/>
      </c>
      <c r="AH1069" s="9" t="str">
        <f t="shared" si="201"/>
        <v/>
      </c>
      <c r="AI1069" s="9" t="str">
        <f t="shared" si="202"/>
        <v/>
      </c>
    </row>
    <row r="1070" spans="1:35" ht="20.100000000000001" customHeight="1">
      <c r="A1070" s="8" t="str">
        <f t="shared" si="203"/>
        <v/>
      </c>
      <c r="M1070" s="7" t="str">
        <f>IF(A1070="","",IF(S1070="",IF(A1070="","",VLOOKUP(K1070,calendar_price_2013,MATCH(SUMIF(A$2:A11660,A1070,L$2:L11660),Sheet2!$C$1:$P$1,0)+1,0)),S1070)*L1070)</f>
        <v/>
      </c>
      <c r="N1070" s="7" t="str">
        <f t="shared" si="198"/>
        <v/>
      </c>
      <c r="O1070" s="7" t="str">
        <f t="shared" si="199"/>
        <v/>
      </c>
      <c r="R1070" s="7" t="str">
        <f t="shared" si="200"/>
        <v/>
      </c>
      <c r="AH1070" s="9" t="str">
        <f t="shared" si="201"/>
        <v/>
      </c>
      <c r="AI1070" s="9" t="str">
        <f t="shared" si="202"/>
        <v/>
      </c>
    </row>
    <row r="1071" spans="1:35" ht="20.100000000000001" customHeight="1">
      <c r="A1071" s="8" t="str">
        <f t="shared" si="203"/>
        <v/>
      </c>
      <c r="M1071" s="7" t="str">
        <f>IF(A1071="","",IF(S1071="",IF(A1071="","",VLOOKUP(K1071,calendar_price_2013,MATCH(SUMIF(A$2:A11661,A1071,L$2:L11661),Sheet2!$C$1:$P$1,0)+1,0)),S1071)*L1071)</f>
        <v/>
      </c>
      <c r="N1071" s="7" t="str">
        <f t="shared" si="198"/>
        <v/>
      </c>
      <c r="O1071" s="7" t="str">
        <f t="shared" si="199"/>
        <v/>
      </c>
      <c r="R1071" s="7" t="str">
        <f t="shared" si="200"/>
        <v/>
      </c>
      <c r="AH1071" s="9" t="str">
        <f t="shared" si="201"/>
        <v/>
      </c>
      <c r="AI1071" s="9" t="str">
        <f t="shared" si="202"/>
        <v/>
      </c>
    </row>
    <row r="1072" spans="1:35" ht="20.100000000000001" customHeight="1">
      <c r="A1072" s="8" t="str">
        <f t="shared" si="203"/>
        <v/>
      </c>
      <c r="M1072" s="7" t="str">
        <f>IF(A1072="","",IF(S1072="",IF(A1072="","",VLOOKUP(K1072,calendar_price_2013,MATCH(SUMIF(A$2:A11662,A1072,L$2:L11662),Sheet2!$C$1:$P$1,0)+1,0)),S1072)*L1072)</f>
        <v/>
      </c>
      <c r="N1072" s="7" t="str">
        <f t="shared" si="198"/>
        <v/>
      </c>
      <c r="O1072" s="7" t="str">
        <f t="shared" si="199"/>
        <v/>
      </c>
      <c r="R1072" s="7" t="str">
        <f t="shared" si="200"/>
        <v/>
      </c>
      <c r="AH1072" s="9" t="str">
        <f t="shared" si="201"/>
        <v/>
      </c>
      <c r="AI1072" s="9" t="str">
        <f t="shared" si="202"/>
        <v/>
      </c>
    </row>
    <row r="1073" spans="1:35" ht="20.100000000000001" customHeight="1">
      <c r="A1073" s="8" t="str">
        <f t="shared" si="203"/>
        <v/>
      </c>
      <c r="M1073" s="7" t="str">
        <f>IF(A1073="","",IF(S1073="",IF(A1073="","",VLOOKUP(K1073,calendar_price_2013,MATCH(SUMIF(A$2:A11663,A1073,L$2:L11663),Sheet2!$C$1:$P$1,0)+1,0)),S1073)*L1073)</f>
        <v/>
      </c>
      <c r="N1073" s="7" t="str">
        <f t="shared" si="198"/>
        <v/>
      </c>
      <c r="O1073" s="7" t="str">
        <f t="shared" si="199"/>
        <v/>
      </c>
      <c r="R1073" s="7" t="str">
        <f t="shared" si="200"/>
        <v/>
      </c>
      <c r="AH1073" s="9" t="str">
        <f t="shared" si="201"/>
        <v/>
      </c>
      <c r="AI1073" s="9" t="str">
        <f t="shared" si="202"/>
        <v/>
      </c>
    </row>
    <row r="1074" spans="1:35" ht="20.100000000000001" customHeight="1">
      <c r="A1074" s="8" t="str">
        <f t="shared" si="203"/>
        <v/>
      </c>
      <c r="M1074" s="7" t="str">
        <f>IF(A1074="","",IF(S1074="",IF(A1074="","",VLOOKUP(K1074,calendar_price_2013,MATCH(SUMIF(A$2:A11664,A1074,L$2:L11664),Sheet2!$C$1:$P$1,0)+1,0)),S1074)*L1074)</f>
        <v/>
      </c>
      <c r="N1074" s="7" t="str">
        <f t="shared" si="198"/>
        <v/>
      </c>
      <c r="O1074" s="7" t="str">
        <f t="shared" si="199"/>
        <v/>
      </c>
      <c r="R1074" s="7" t="str">
        <f t="shared" si="200"/>
        <v/>
      </c>
      <c r="AH1074" s="9" t="str">
        <f t="shared" si="201"/>
        <v/>
      </c>
      <c r="AI1074" s="9" t="str">
        <f t="shared" si="202"/>
        <v/>
      </c>
    </row>
    <row r="1075" spans="1:35" ht="20.100000000000001" customHeight="1">
      <c r="A1075" s="8" t="str">
        <f t="shared" si="203"/>
        <v/>
      </c>
      <c r="M1075" s="7" t="str">
        <f>IF(A1075="","",IF(S1075="",IF(A1075="","",VLOOKUP(K1075,calendar_price_2013,MATCH(SUMIF(A$2:A11665,A1075,L$2:L11665),Sheet2!$C$1:$P$1,0)+1,0)),S1075)*L1075)</f>
        <v/>
      </c>
      <c r="N1075" s="7" t="str">
        <f t="shared" si="198"/>
        <v/>
      </c>
      <c r="O1075" s="7" t="str">
        <f t="shared" si="199"/>
        <v/>
      </c>
      <c r="R1075" s="7" t="str">
        <f t="shared" si="200"/>
        <v/>
      </c>
      <c r="AH1075" s="9" t="str">
        <f t="shared" si="201"/>
        <v/>
      </c>
      <c r="AI1075" s="9" t="str">
        <f t="shared" si="202"/>
        <v/>
      </c>
    </row>
    <row r="1076" spans="1:35" ht="20.100000000000001" customHeight="1">
      <c r="A1076" s="8" t="str">
        <f t="shared" si="203"/>
        <v/>
      </c>
      <c r="M1076" s="7" t="str">
        <f>IF(A1076="","",IF(S1076="",IF(A1076="","",VLOOKUP(K1076,calendar_price_2013,MATCH(SUMIF(A$2:A11666,A1076,L$2:L11666),Sheet2!$C$1:$P$1,0)+1,0)),S1076)*L1076)</f>
        <v/>
      </c>
      <c r="N1076" s="7" t="str">
        <f t="shared" si="198"/>
        <v/>
      </c>
      <c r="O1076" s="7" t="str">
        <f t="shared" si="199"/>
        <v/>
      </c>
      <c r="R1076" s="7" t="str">
        <f t="shared" si="200"/>
        <v/>
      </c>
      <c r="AH1076" s="9" t="str">
        <f t="shared" si="201"/>
        <v/>
      </c>
      <c r="AI1076" s="9" t="str">
        <f t="shared" si="202"/>
        <v/>
      </c>
    </row>
    <row r="1077" spans="1:35" ht="20.100000000000001" customHeight="1">
      <c r="A1077" s="8" t="str">
        <f t="shared" si="203"/>
        <v/>
      </c>
      <c r="M1077" s="7" t="str">
        <f>IF(A1077="","",IF(S1077="",IF(A1077="","",VLOOKUP(K1077,calendar_price_2013,MATCH(SUMIF(A$2:A11667,A1077,L$2:L11667),Sheet2!$C$1:$P$1,0)+1,0)),S1077)*L1077)</f>
        <v/>
      </c>
      <c r="N1077" s="7" t="str">
        <f t="shared" si="198"/>
        <v/>
      </c>
      <c r="O1077" s="7" t="str">
        <f t="shared" si="199"/>
        <v/>
      </c>
      <c r="R1077" s="7" t="str">
        <f t="shared" si="200"/>
        <v/>
      </c>
      <c r="AH1077" s="9" t="str">
        <f t="shared" si="201"/>
        <v/>
      </c>
      <c r="AI1077" s="9" t="str">
        <f t="shared" si="202"/>
        <v/>
      </c>
    </row>
    <row r="1078" spans="1:35" ht="20.100000000000001" customHeight="1">
      <c r="A1078" s="8" t="str">
        <f t="shared" si="203"/>
        <v/>
      </c>
      <c r="M1078" s="7" t="str">
        <f>IF(A1078="","",IF(S1078="",IF(A1078="","",VLOOKUP(K1078,calendar_price_2013,MATCH(SUMIF(A$2:A11668,A1078,L$2:L11668),Sheet2!$C$1:$P$1,0)+1,0)),S1078)*L1078)</f>
        <v/>
      </c>
      <c r="N1078" s="7" t="str">
        <f t="shared" si="198"/>
        <v/>
      </c>
      <c r="O1078" s="7" t="str">
        <f t="shared" si="199"/>
        <v/>
      </c>
      <c r="R1078" s="7" t="str">
        <f t="shared" si="200"/>
        <v/>
      </c>
      <c r="AH1078" s="9" t="str">
        <f t="shared" si="201"/>
        <v/>
      </c>
      <c r="AI1078" s="9" t="str">
        <f t="shared" si="202"/>
        <v/>
      </c>
    </row>
    <row r="1079" spans="1:35" ht="20.100000000000001" customHeight="1">
      <c r="A1079" s="8" t="str">
        <f t="shared" si="203"/>
        <v/>
      </c>
      <c r="M1079" s="7" t="str">
        <f>IF(A1079="","",IF(S1079="",IF(A1079="","",VLOOKUP(K1079,calendar_price_2013,MATCH(SUMIF(A$2:A11669,A1079,L$2:L11669),Sheet2!$C$1:$P$1,0)+1,0)),S1079)*L1079)</f>
        <v/>
      </c>
      <c r="N1079" s="7" t="str">
        <f t="shared" si="198"/>
        <v/>
      </c>
      <c r="O1079" s="7" t="str">
        <f t="shared" si="199"/>
        <v/>
      </c>
      <c r="R1079" s="7" t="str">
        <f t="shared" si="200"/>
        <v/>
      </c>
      <c r="AH1079" s="9" t="str">
        <f t="shared" si="201"/>
        <v/>
      </c>
      <c r="AI1079" s="9" t="str">
        <f t="shared" si="202"/>
        <v/>
      </c>
    </row>
    <row r="1080" spans="1:35" ht="20.100000000000001" customHeight="1">
      <c r="A1080" s="8" t="str">
        <f t="shared" si="203"/>
        <v/>
      </c>
      <c r="M1080" s="7" t="str">
        <f>IF(A1080="","",IF(S1080="",IF(A1080="","",VLOOKUP(K1080,calendar_price_2013,MATCH(SUMIF(A$2:A11670,A1080,L$2:L11670),Sheet2!$C$1:$P$1,0)+1,0)),S1080)*L1080)</f>
        <v/>
      </c>
      <c r="N1080" s="7" t="str">
        <f t="shared" si="198"/>
        <v/>
      </c>
      <c r="O1080" s="7" t="str">
        <f t="shared" si="199"/>
        <v/>
      </c>
      <c r="R1080" s="7" t="str">
        <f t="shared" si="200"/>
        <v/>
      </c>
      <c r="AH1080" s="9" t="str">
        <f t="shared" si="201"/>
        <v/>
      </c>
      <c r="AI1080" s="9" t="str">
        <f t="shared" si="202"/>
        <v/>
      </c>
    </row>
    <row r="1081" spans="1:35" ht="20.100000000000001" customHeight="1">
      <c r="A1081" s="8" t="str">
        <f t="shared" si="203"/>
        <v/>
      </c>
      <c r="M1081" s="7" t="str">
        <f>IF(A1081="","",IF(S1081="",IF(A1081="","",VLOOKUP(K1081,calendar_price_2013,MATCH(SUMIF(A$2:A11671,A1081,L$2:L11671),Sheet2!$C$1:$P$1,0)+1,0)),S1081)*L1081)</f>
        <v/>
      </c>
      <c r="N1081" s="7" t="str">
        <f t="shared" si="198"/>
        <v/>
      </c>
      <c r="O1081" s="7" t="str">
        <f t="shared" si="199"/>
        <v/>
      </c>
      <c r="R1081" s="7" t="str">
        <f t="shared" si="200"/>
        <v/>
      </c>
      <c r="AH1081" s="9" t="str">
        <f t="shared" si="201"/>
        <v/>
      </c>
      <c r="AI1081" s="9" t="str">
        <f t="shared" si="202"/>
        <v/>
      </c>
    </row>
    <row r="1082" spans="1:35" ht="20.100000000000001" customHeight="1">
      <c r="A1082" s="8" t="str">
        <f t="shared" si="203"/>
        <v/>
      </c>
      <c r="M1082" s="7" t="str">
        <f>IF(A1082="","",IF(S1082="",IF(A1082="","",VLOOKUP(K1082,calendar_price_2013,MATCH(SUMIF(A$2:A11672,A1082,L$2:L11672),Sheet2!$C$1:$P$1,0)+1,0)),S1082)*L1082)</f>
        <v/>
      </c>
      <c r="N1082" s="7" t="str">
        <f t="shared" si="198"/>
        <v/>
      </c>
      <c r="O1082" s="7" t="str">
        <f t="shared" si="199"/>
        <v/>
      </c>
      <c r="R1082" s="7" t="str">
        <f t="shared" si="200"/>
        <v/>
      </c>
      <c r="AH1082" s="9" t="str">
        <f t="shared" si="201"/>
        <v/>
      </c>
      <c r="AI1082" s="9" t="str">
        <f t="shared" si="202"/>
        <v/>
      </c>
    </row>
    <row r="1083" spans="1:35" ht="20.100000000000001" customHeight="1">
      <c r="A1083" s="8" t="str">
        <f t="shared" si="203"/>
        <v/>
      </c>
      <c r="M1083" s="7" t="str">
        <f>IF(A1083="","",IF(S1083="",IF(A1083="","",VLOOKUP(K1083,calendar_price_2013,MATCH(SUMIF(A$2:A11673,A1083,L$2:L11673),Sheet2!$C$1:$P$1,0)+1,0)),S1083)*L1083)</f>
        <v/>
      </c>
      <c r="N1083" s="7" t="str">
        <f t="shared" si="198"/>
        <v/>
      </c>
      <c r="O1083" s="7" t="str">
        <f t="shared" si="199"/>
        <v/>
      </c>
      <c r="R1083" s="7" t="str">
        <f t="shared" si="200"/>
        <v/>
      </c>
      <c r="AH1083" s="9" t="str">
        <f t="shared" si="201"/>
        <v/>
      </c>
      <c r="AI1083" s="9" t="str">
        <f t="shared" si="202"/>
        <v/>
      </c>
    </row>
    <row r="1084" spans="1:35" ht="20.100000000000001" customHeight="1">
      <c r="A1084" s="8" t="str">
        <f t="shared" si="203"/>
        <v/>
      </c>
      <c r="M1084" s="7" t="str">
        <f>IF(A1084="","",IF(S1084="",IF(A1084="","",VLOOKUP(K1084,calendar_price_2013,MATCH(SUMIF(A$2:A11674,A1084,L$2:L11674),Sheet2!$C$1:$P$1,0)+1,0)),S1084)*L1084)</f>
        <v/>
      </c>
      <c r="N1084" s="7" t="str">
        <f t="shared" si="198"/>
        <v/>
      </c>
      <c r="O1084" s="7" t="str">
        <f t="shared" si="199"/>
        <v/>
      </c>
      <c r="R1084" s="7" t="str">
        <f t="shared" si="200"/>
        <v/>
      </c>
      <c r="AH1084" s="9" t="str">
        <f t="shared" si="201"/>
        <v/>
      </c>
      <c r="AI1084" s="9" t="str">
        <f t="shared" si="202"/>
        <v/>
      </c>
    </row>
    <row r="1085" spans="1:35" ht="20.100000000000001" customHeight="1">
      <c r="A1085" s="8" t="str">
        <f t="shared" si="203"/>
        <v/>
      </c>
      <c r="M1085" s="7" t="str">
        <f>IF(A1085="","",IF(S1085="",IF(A1085="","",VLOOKUP(K1085,calendar_price_2013,MATCH(SUMIF(A$2:A11675,A1085,L$2:L11675),Sheet2!$C$1:$P$1,0)+1,0)),S1085)*L1085)</f>
        <v/>
      </c>
      <c r="N1085" s="7" t="str">
        <f t="shared" si="198"/>
        <v/>
      </c>
      <c r="O1085" s="7" t="str">
        <f t="shared" si="199"/>
        <v/>
      </c>
      <c r="R1085" s="7" t="str">
        <f t="shared" si="200"/>
        <v/>
      </c>
      <c r="AH1085" s="9" t="str">
        <f t="shared" si="201"/>
        <v/>
      </c>
      <c r="AI1085" s="9" t="str">
        <f t="shared" si="202"/>
        <v/>
      </c>
    </row>
    <row r="1086" spans="1:35" ht="20.100000000000001" customHeight="1">
      <c r="A1086" s="8" t="str">
        <f t="shared" si="203"/>
        <v/>
      </c>
      <c r="M1086" s="7" t="str">
        <f>IF(A1086="","",IF(S1086="",IF(A1086="","",VLOOKUP(K1086,calendar_price_2013,MATCH(SUMIF(A$2:A11676,A1086,L$2:L11676),Sheet2!$C$1:$P$1,0)+1,0)),S1086)*L1086)</f>
        <v/>
      </c>
      <c r="N1086" s="7" t="str">
        <f t="shared" si="198"/>
        <v/>
      </c>
      <c r="O1086" s="7" t="str">
        <f t="shared" si="199"/>
        <v/>
      </c>
      <c r="R1086" s="7" t="str">
        <f t="shared" si="200"/>
        <v/>
      </c>
      <c r="AH1086" s="9" t="str">
        <f t="shared" si="201"/>
        <v/>
      </c>
      <c r="AI1086" s="9" t="str">
        <f t="shared" si="202"/>
        <v/>
      </c>
    </row>
    <row r="1087" spans="1:35" ht="20.100000000000001" customHeight="1">
      <c r="A1087" s="8" t="str">
        <f t="shared" si="203"/>
        <v/>
      </c>
      <c r="M1087" s="7" t="str">
        <f>IF(A1087="","",IF(S1087="",IF(A1087="","",VLOOKUP(K1087,calendar_price_2013,MATCH(SUMIF(A$2:A11677,A1087,L$2:L11677),Sheet2!$C$1:$P$1,0)+1,0)),S1087)*L1087)</f>
        <v/>
      </c>
      <c r="N1087" s="7" t="str">
        <f t="shared" si="198"/>
        <v/>
      </c>
      <c r="O1087" s="7" t="str">
        <f t="shared" si="199"/>
        <v/>
      </c>
      <c r="R1087" s="7" t="str">
        <f t="shared" si="200"/>
        <v/>
      </c>
      <c r="AH1087" s="9" t="str">
        <f t="shared" si="201"/>
        <v/>
      </c>
      <c r="AI1087" s="9" t="str">
        <f t="shared" si="202"/>
        <v/>
      </c>
    </row>
    <row r="1088" spans="1:35" ht="20.100000000000001" customHeight="1">
      <c r="A1088" s="8" t="str">
        <f t="shared" si="203"/>
        <v/>
      </c>
      <c r="M1088" s="7" t="str">
        <f>IF(A1088="","",IF(S1088="",IF(A1088="","",VLOOKUP(K1088,calendar_price_2013,MATCH(SUMIF(A$2:A11678,A1088,L$2:L11678),Sheet2!$C$1:$P$1,0)+1,0)),S1088)*L1088)</f>
        <v/>
      </c>
      <c r="N1088" s="7" t="str">
        <f t="shared" si="198"/>
        <v/>
      </c>
      <c r="O1088" s="7" t="str">
        <f t="shared" si="199"/>
        <v/>
      </c>
      <c r="R1088" s="7" t="str">
        <f t="shared" si="200"/>
        <v/>
      </c>
      <c r="AH1088" s="9" t="str">
        <f t="shared" si="201"/>
        <v/>
      </c>
      <c r="AI1088" s="9" t="str">
        <f t="shared" si="202"/>
        <v/>
      </c>
    </row>
    <row r="1089" spans="1:35" ht="20.100000000000001" customHeight="1">
      <c r="A1089" s="8" t="str">
        <f t="shared" si="203"/>
        <v/>
      </c>
      <c r="M1089" s="7" t="str">
        <f>IF(A1089="","",IF(S1089="",IF(A1089="","",VLOOKUP(K1089,calendar_price_2013,MATCH(SUMIF(A$2:A11679,A1089,L$2:L11679),Sheet2!$C$1:$P$1,0)+1,0)),S1089)*L1089)</f>
        <v/>
      </c>
      <c r="N1089" s="7" t="str">
        <f t="shared" si="198"/>
        <v/>
      </c>
      <c r="O1089" s="7" t="str">
        <f t="shared" si="199"/>
        <v/>
      </c>
      <c r="R1089" s="7" t="str">
        <f t="shared" si="200"/>
        <v/>
      </c>
      <c r="AH1089" s="9" t="str">
        <f t="shared" si="201"/>
        <v/>
      </c>
      <c r="AI1089" s="9" t="str">
        <f t="shared" si="202"/>
        <v/>
      </c>
    </row>
    <row r="1090" spans="1:35" ht="20.100000000000001" customHeight="1">
      <c r="A1090" s="8" t="str">
        <f t="shared" si="203"/>
        <v/>
      </c>
      <c r="M1090" s="7" t="str">
        <f>IF(A1090="","",IF(S1090="",IF(A1090="","",VLOOKUP(K1090,calendar_price_2013,MATCH(SUMIF(A$2:A11680,A1090,L$2:L11680),Sheet2!$C$1:$P$1,0)+1,0)),S1090)*L1090)</f>
        <v/>
      </c>
      <c r="N1090" s="7" t="str">
        <f t="shared" si="198"/>
        <v/>
      </c>
      <c r="O1090" s="7" t="str">
        <f t="shared" si="199"/>
        <v/>
      </c>
      <c r="R1090" s="7" t="str">
        <f t="shared" si="200"/>
        <v/>
      </c>
      <c r="AH1090" s="9" t="str">
        <f t="shared" si="201"/>
        <v/>
      </c>
      <c r="AI1090" s="9" t="str">
        <f t="shared" si="202"/>
        <v/>
      </c>
    </row>
    <row r="1091" spans="1:35" ht="20.100000000000001" customHeight="1">
      <c r="A1091" s="8" t="str">
        <f t="shared" si="203"/>
        <v/>
      </c>
      <c r="M1091" s="7" t="str">
        <f>IF(A1091="","",IF(S1091="",IF(A1091="","",VLOOKUP(K1091,calendar_price_2013,MATCH(SUMIF(A$2:A11681,A1091,L$2:L11681),Sheet2!$C$1:$P$1,0)+1,0)),S1091)*L1091)</f>
        <v/>
      </c>
      <c r="N1091" s="7" t="str">
        <f t="shared" si="198"/>
        <v/>
      </c>
      <c r="O1091" s="7" t="str">
        <f t="shared" si="199"/>
        <v/>
      </c>
      <c r="R1091" s="7" t="str">
        <f t="shared" si="200"/>
        <v/>
      </c>
      <c r="AH1091" s="9" t="str">
        <f t="shared" si="201"/>
        <v/>
      </c>
      <c r="AI1091" s="9" t="str">
        <f t="shared" si="202"/>
        <v/>
      </c>
    </row>
    <row r="1092" spans="1:35" ht="20.100000000000001" customHeight="1">
      <c r="A1092" s="8" t="str">
        <f t="shared" si="203"/>
        <v/>
      </c>
      <c r="M1092" s="7" t="str">
        <f>IF(A1092="","",IF(S1092="",IF(A1092="","",VLOOKUP(K1092,calendar_price_2013,MATCH(SUMIF(A$2:A11682,A1092,L$2:L11682),Sheet2!$C$1:$P$1,0)+1,0)),S1092)*L1092)</f>
        <v/>
      </c>
      <c r="N1092" s="7" t="str">
        <f t="shared" si="198"/>
        <v/>
      </c>
      <c r="O1092" s="7" t="str">
        <f t="shared" si="199"/>
        <v/>
      </c>
      <c r="R1092" s="7" t="str">
        <f t="shared" si="200"/>
        <v/>
      </c>
      <c r="AH1092" s="9" t="str">
        <f t="shared" si="201"/>
        <v/>
      </c>
      <c r="AI1092" s="9" t="str">
        <f t="shared" si="202"/>
        <v/>
      </c>
    </row>
    <row r="1093" spans="1:35" ht="20.100000000000001" customHeight="1">
      <c r="A1093" s="8" t="str">
        <f t="shared" si="203"/>
        <v/>
      </c>
      <c r="M1093" s="7" t="str">
        <f>IF(A1093="","",IF(S1093="",IF(A1093="","",VLOOKUP(K1093,calendar_price_2013,MATCH(SUMIF(A$2:A11683,A1093,L$2:L11683),Sheet2!$C$1:$P$1,0)+1,0)),S1093)*L1093)</f>
        <v/>
      </c>
      <c r="N1093" s="7" t="str">
        <f t="shared" si="198"/>
        <v/>
      </c>
      <c r="O1093" s="7" t="str">
        <f t="shared" si="199"/>
        <v/>
      </c>
      <c r="R1093" s="7" t="str">
        <f t="shared" si="200"/>
        <v/>
      </c>
      <c r="AH1093" s="9" t="str">
        <f t="shared" si="201"/>
        <v/>
      </c>
      <c r="AI1093" s="9" t="str">
        <f t="shared" si="202"/>
        <v/>
      </c>
    </row>
    <row r="1094" spans="1:35" ht="20.100000000000001" customHeight="1">
      <c r="A1094" s="8" t="str">
        <f t="shared" si="203"/>
        <v/>
      </c>
      <c r="M1094" s="7" t="str">
        <f>IF(A1094="","",IF(S1094="",IF(A1094="","",VLOOKUP(K1094,calendar_price_2013,MATCH(SUMIF(A$2:A11684,A1094,L$2:L11684),Sheet2!$C$1:$P$1,0)+1,0)),S1094)*L1094)</f>
        <v/>
      </c>
      <c r="N1094" s="7" t="str">
        <f t="shared" si="198"/>
        <v/>
      </c>
      <c r="O1094" s="7" t="str">
        <f t="shared" si="199"/>
        <v/>
      </c>
      <c r="R1094" s="7" t="str">
        <f t="shared" si="200"/>
        <v/>
      </c>
      <c r="AH1094" s="9" t="str">
        <f t="shared" si="201"/>
        <v/>
      </c>
      <c r="AI1094" s="9" t="str">
        <f t="shared" si="202"/>
        <v/>
      </c>
    </row>
    <row r="1095" spans="1:35" ht="20.100000000000001" customHeight="1">
      <c r="A1095" s="8" t="str">
        <f t="shared" si="203"/>
        <v/>
      </c>
      <c r="M1095" s="7" t="str">
        <f>IF(A1095="","",IF(S1095="",IF(A1095="","",VLOOKUP(K1095,calendar_price_2013,MATCH(SUMIF(A$2:A11685,A1095,L$2:L11685),Sheet2!$C$1:$P$1,0)+1,0)),S1095)*L1095)</f>
        <v/>
      </c>
      <c r="N1095" s="7" t="str">
        <f t="shared" si="198"/>
        <v/>
      </c>
      <c r="O1095" s="7" t="str">
        <f t="shared" si="199"/>
        <v/>
      </c>
      <c r="R1095" s="7" t="str">
        <f t="shared" si="200"/>
        <v/>
      </c>
      <c r="AH1095" s="9" t="str">
        <f t="shared" si="201"/>
        <v/>
      </c>
      <c r="AI1095" s="9" t="str">
        <f t="shared" si="202"/>
        <v/>
      </c>
    </row>
    <row r="1096" spans="1:35" ht="20.100000000000001" customHeight="1">
      <c r="A1096" s="8" t="str">
        <f t="shared" si="203"/>
        <v/>
      </c>
      <c r="M1096" s="7" t="str">
        <f>IF(A1096="","",IF(S1096="",IF(A1096="","",VLOOKUP(K1096,calendar_price_2013,MATCH(SUMIF(A$2:A11686,A1096,L$2:L11686),Sheet2!$C$1:$P$1,0)+1,0)),S1096)*L1096)</f>
        <v/>
      </c>
      <c r="N1096" s="7" t="str">
        <f t="shared" si="198"/>
        <v/>
      </c>
      <c r="O1096" s="7" t="str">
        <f t="shared" si="199"/>
        <v/>
      </c>
      <c r="R1096" s="7" t="str">
        <f t="shared" si="200"/>
        <v/>
      </c>
      <c r="AH1096" s="9" t="str">
        <f t="shared" si="201"/>
        <v/>
      </c>
      <c r="AI1096" s="9" t="str">
        <f t="shared" si="202"/>
        <v/>
      </c>
    </row>
    <row r="1097" spans="1:35" ht="20.100000000000001" customHeight="1">
      <c r="A1097" s="8" t="str">
        <f t="shared" si="203"/>
        <v/>
      </c>
      <c r="M1097" s="7" t="str">
        <f>IF(A1097="","",IF(S1097="",IF(A1097="","",VLOOKUP(K1097,calendar_price_2013,MATCH(SUMIF(A$2:A11687,A1097,L$2:L11687),Sheet2!$C$1:$P$1,0)+1,0)),S1097)*L1097)</f>
        <v/>
      </c>
      <c r="N1097" s="7" t="str">
        <f t="shared" si="198"/>
        <v/>
      </c>
      <c r="O1097" s="7" t="str">
        <f t="shared" si="199"/>
        <v/>
      </c>
      <c r="R1097" s="7" t="str">
        <f t="shared" si="200"/>
        <v/>
      </c>
      <c r="AH1097" s="9" t="str">
        <f t="shared" si="201"/>
        <v/>
      </c>
      <c r="AI1097" s="9" t="str">
        <f t="shared" si="202"/>
        <v/>
      </c>
    </row>
    <row r="1098" spans="1:35" ht="20.100000000000001" customHeight="1">
      <c r="A1098" s="8" t="str">
        <f t="shared" si="203"/>
        <v/>
      </c>
      <c r="M1098" s="7" t="str">
        <f>IF(A1098="","",IF(S1098="",IF(A1098="","",VLOOKUP(K1098,calendar_price_2013,MATCH(SUMIF(A$2:A11688,A1098,L$2:L11688),Sheet2!$C$1:$P$1,0)+1,0)),S1098)*L1098)</f>
        <v/>
      </c>
      <c r="N1098" s="7" t="str">
        <f t="shared" si="198"/>
        <v/>
      </c>
      <c r="O1098" s="7" t="str">
        <f t="shared" si="199"/>
        <v/>
      </c>
      <c r="R1098" s="7" t="str">
        <f t="shared" si="200"/>
        <v/>
      </c>
      <c r="AH1098" s="9" t="str">
        <f t="shared" si="201"/>
        <v/>
      </c>
      <c r="AI1098" s="9" t="str">
        <f t="shared" si="202"/>
        <v/>
      </c>
    </row>
    <row r="1099" spans="1:35" ht="20.100000000000001" customHeight="1">
      <c r="A1099" s="8" t="str">
        <f t="shared" si="203"/>
        <v/>
      </c>
      <c r="M1099" s="7" t="str">
        <f>IF(A1099="","",IF(S1099="",IF(A1099="","",VLOOKUP(K1099,calendar_price_2013,MATCH(SUMIF(A$2:A11689,A1099,L$2:L11689),Sheet2!$C$1:$P$1,0)+1,0)),S1099)*L1099)</f>
        <v/>
      </c>
      <c r="N1099" s="7" t="str">
        <f t="shared" si="198"/>
        <v/>
      </c>
      <c r="O1099" s="7" t="str">
        <f t="shared" si="199"/>
        <v/>
      </c>
      <c r="R1099" s="7" t="str">
        <f t="shared" si="200"/>
        <v/>
      </c>
      <c r="AH1099" s="9" t="str">
        <f t="shared" si="201"/>
        <v/>
      </c>
      <c r="AI1099" s="9" t="str">
        <f t="shared" si="202"/>
        <v/>
      </c>
    </row>
    <row r="1100" spans="1:35" ht="20.100000000000001" customHeight="1">
      <c r="A1100" s="8" t="str">
        <f t="shared" si="203"/>
        <v/>
      </c>
      <c r="M1100" s="7" t="str">
        <f>IF(A1100="","",IF(S1100="",IF(A1100="","",VLOOKUP(K1100,calendar_price_2013,MATCH(SUMIF(A$2:A11690,A1100,L$2:L11690),Sheet2!$C$1:$P$1,0)+1,0)),S1100)*L1100)</f>
        <v/>
      </c>
      <c r="N1100" s="7" t="str">
        <f t="shared" si="198"/>
        <v/>
      </c>
      <c r="O1100" s="7" t="str">
        <f t="shared" si="199"/>
        <v/>
      </c>
      <c r="R1100" s="7" t="str">
        <f t="shared" si="200"/>
        <v/>
      </c>
      <c r="AH1100" s="9" t="str">
        <f t="shared" si="201"/>
        <v/>
      </c>
      <c r="AI1100" s="9" t="str">
        <f t="shared" si="202"/>
        <v/>
      </c>
    </row>
    <row r="1101" spans="1:35" ht="20.100000000000001" customHeight="1">
      <c r="A1101" s="8" t="str">
        <f t="shared" si="203"/>
        <v/>
      </c>
      <c r="M1101" s="7" t="str">
        <f>IF(A1101="","",IF(S1101="",IF(A1101="","",VLOOKUP(K1101,calendar_price_2013,MATCH(SUMIF(A$2:A11691,A1101,L$2:L11691),Sheet2!$C$1:$P$1,0)+1,0)),S1101)*L1101)</f>
        <v/>
      </c>
      <c r="N1101" s="7" t="str">
        <f t="shared" si="198"/>
        <v/>
      </c>
      <c r="O1101" s="7" t="str">
        <f t="shared" si="199"/>
        <v/>
      </c>
      <c r="R1101" s="7" t="str">
        <f t="shared" si="200"/>
        <v/>
      </c>
      <c r="AH1101" s="9" t="str">
        <f t="shared" si="201"/>
        <v/>
      </c>
      <c r="AI1101" s="9" t="str">
        <f t="shared" si="202"/>
        <v/>
      </c>
    </row>
    <row r="1102" spans="1:35" ht="20.100000000000001" customHeight="1">
      <c r="A1102" s="8" t="str">
        <f t="shared" si="203"/>
        <v/>
      </c>
      <c r="M1102" s="7" t="str">
        <f>IF(A1102="","",IF(S1102="",IF(A1102="","",VLOOKUP(K1102,calendar_price_2013,MATCH(SUMIF(A$2:A11692,A1102,L$2:L11692),Sheet2!$C$1:$P$1,0)+1,0)),S1102)*L1102)</f>
        <v/>
      </c>
      <c r="N1102" s="7" t="str">
        <f t="shared" si="198"/>
        <v/>
      </c>
      <c r="O1102" s="7" t="str">
        <f t="shared" si="199"/>
        <v/>
      </c>
      <c r="R1102" s="7" t="str">
        <f t="shared" si="200"/>
        <v/>
      </c>
      <c r="AH1102" s="9" t="str">
        <f t="shared" si="201"/>
        <v/>
      </c>
      <c r="AI1102" s="9" t="str">
        <f t="shared" si="202"/>
        <v/>
      </c>
    </row>
    <row r="1103" spans="1:35" ht="20.100000000000001" customHeight="1">
      <c r="A1103" s="8" t="str">
        <f t="shared" si="203"/>
        <v/>
      </c>
      <c r="M1103" s="7" t="str">
        <f>IF(A1103="","",IF(S1103="",IF(A1103="","",VLOOKUP(K1103,calendar_price_2013,MATCH(SUMIF(A$2:A11693,A1103,L$2:L11693),Sheet2!$C$1:$P$1,0)+1,0)),S1103)*L1103)</f>
        <v/>
      </c>
      <c r="N1103" s="7" t="str">
        <f t="shared" si="198"/>
        <v/>
      </c>
      <c r="O1103" s="7" t="str">
        <f t="shared" si="199"/>
        <v/>
      </c>
      <c r="R1103" s="7" t="str">
        <f t="shared" si="200"/>
        <v/>
      </c>
      <c r="AH1103" s="9" t="str">
        <f t="shared" si="201"/>
        <v/>
      </c>
      <c r="AI1103" s="9" t="str">
        <f t="shared" si="202"/>
        <v/>
      </c>
    </row>
    <row r="1104" spans="1:35" ht="20.100000000000001" customHeight="1">
      <c r="A1104" s="8" t="str">
        <f t="shared" si="203"/>
        <v/>
      </c>
      <c r="M1104" s="7" t="str">
        <f>IF(A1104="","",IF(S1104="",IF(A1104="","",VLOOKUP(K1104,calendar_price_2013,MATCH(SUMIF(A$2:A11694,A1104,L$2:L11694),Sheet2!$C$1:$P$1,0)+1,0)),S1104)*L1104)</f>
        <v/>
      </c>
      <c r="N1104" s="7" t="str">
        <f t="shared" si="198"/>
        <v/>
      </c>
      <c r="O1104" s="7" t="str">
        <f t="shared" si="199"/>
        <v/>
      </c>
      <c r="R1104" s="7" t="str">
        <f t="shared" si="200"/>
        <v/>
      </c>
      <c r="AH1104" s="9" t="str">
        <f t="shared" si="201"/>
        <v/>
      </c>
      <c r="AI1104" s="9" t="str">
        <f t="shared" si="202"/>
        <v/>
      </c>
    </row>
    <row r="1105" spans="1:35" ht="20.100000000000001" customHeight="1">
      <c r="A1105" s="8" t="str">
        <f t="shared" si="203"/>
        <v/>
      </c>
      <c r="M1105" s="7" t="str">
        <f>IF(A1105="","",IF(S1105="",IF(A1105="","",VLOOKUP(K1105,calendar_price_2013,MATCH(SUMIF(A$2:A11695,A1105,L$2:L11695),Sheet2!$C$1:$P$1,0)+1,0)),S1105)*L1105)</f>
        <v/>
      </c>
      <c r="N1105" s="7" t="str">
        <f t="shared" si="198"/>
        <v/>
      </c>
      <c r="O1105" s="7" t="str">
        <f t="shared" si="199"/>
        <v/>
      </c>
      <c r="R1105" s="7" t="str">
        <f t="shared" si="200"/>
        <v/>
      </c>
      <c r="AH1105" s="9" t="str">
        <f t="shared" si="201"/>
        <v/>
      </c>
      <c r="AI1105" s="9" t="str">
        <f t="shared" si="202"/>
        <v/>
      </c>
    </row>
    <row r="1106" spans="1:35" ht="20.100000000000001" customHeight="1">
      <c r="A1106" s="8" t="str">
        <f t="shared" si="203"/>
        <v/>
      </c>
      <c r="M1106" s="7" t="str">
        <f>IF(A1106="","",IF(S1106="",IF(A1106="","",VLOOKUP(K1106,calendar_price_2013,MATCH(SUMIF(A$2:A11696,A1106,L$2:L11696),Sheet2!$C$1:$P$1,0)+1,0)),S1106)*L1106)</f>
        <v/>
      </c>
      <c r="N1106" s="7" t="str">
        <f t="shared" si="198"/>
        <v/>
      </c>
      <c r="O1106" s="7" t="str">
        <f t="shared" si="199"/>
        <v/>
      </c>
      <c r="R1106" s="7" t="str">
        <f t="shared" si="200"/>
        <v/>
      </c>
      <c r="AH1106" s="9" t="str">
        <f t="shared" si="201"/>
        <v/>
      </c>
      <c r="AI1106" s="9" t="str">
        <f t="shared" si="202"/>
        <v/>
      </c>
    </row>
    <row r="1107" spans="1:35" ht="20.100000000000001" customHeight="1">
      <c r="A1107" s="8" t="str">
        <f t="shared" si="203"/>
        <v/>
      </c>
      <c r="M1107" s="7" t="str">
        <f>IF(A1107="","",IF(S1107="",IF(A1107="","",VLOOKUP(K1107,calendar_price_2013,MATCH(SUMIF(A$2:A11697,A1107,L$2:L11697),Sheet2!$C$1:$P$1,0)+1,0)),S1107)*L1107)</f>
        <v/>
      </c>
      <c r="N1107" s="7" t="str">
        <f t="shared" si="198"/>
        <v/>
      </c>
      <c r="O1107" s="7" t="str">
        <f t="shared" si="199"/>
        <v/>
      </c>
      <c r="R1107" s="7" t="str">
        <f t="shared" si="200"/>
        <v/>
      </c>
      <c r="AH1107" s="9" t="str">
        <f t="shared" si="201"/>
        <v/>
      </c>
      <c r="AI1107" s="9" t="str">
        <f t="shared" si="202"/>
        <v/>
      </c>
    </row>
    <row r="1108" spans="1:35" ht="20.100000000000001" customHeight="1">
      <c r="A1108" s="8" t="str">
        <f t="shared" si="203"/>
        <v/>
      </c>
      <c r="M1108" s="7" t="str">
        <f>IF(A1108="","",IF(S1108="",IF(A1108="","",VLOOKUP(K1108,calendar_price_2013,MATCH(SUMIF(A$2:A11698,A1108,L$2:L11698),Sheet2!$C$1:$P$1,0)+1,0)),S1108)*L1108)</f>
        <v/>
      </c>
      <c r="N1108" s="7" t="str">
        <f t="shared" si="198"/>
        <v/>
      </c>
      <c r="O1108" s="7" t="str">
        <f t="shared" si="199"/>
        <v/>
      </c>
      <c r="R1108" s="7" t="str">
        <f t="shared" si="200"/>
        <v/>
      </c>
      <c r="AH1108" s="9" t="str">
        <f t="shared" si="201"/>
        <v/>
      </c>
      <c r="AI1108" s="9" t="str">
        <f t="shared" si="202"/>
        <v/>
      </c>
    </row>
    <row r="1109" spans="1:35" ht="20.100000000000001" customHeight="1">
      <c r="A1109" s="8" t="str">
        <f t="shared" si="203"/>
        <v/>
      </c>
      <c r="M1109" s="7" t="str">
        <f>IF(A1109="","",IF(S1109="",IF(A1109="","",VLOOKUP(K1109,calendar_price_2013,MATCH(SUMIF(A$2:A11699,A1109,L$2:L11699),Sheet2!$C$1:$P$1,0)+1,0)),S1109)*L1109)</f>
        <v/>
      </c>
      <c r="N1109" s="7" t="str">
        <f t="shared" si="198"/>
        <v/>
      </c>
      <c r="O1109" s="7" t="str">
        <f t="shared" si="199"/>
        <v/>
      </c>
      <c r="R1109" s="7" t="str">
        <f t="shared" si="200"/>
        <v/>
      </c>
      <c r="AH1109" s="9" t="str">
        <f t="shared" si="201"/>
        <v/>
      </c>
      <c r="AI1109" s="9" t="str">
        <f t="shared" si="202"/>
        <v/>
      </c>
    </row>
    <row r="1110" spans="1:35" ht="20.100000000000001" customHeight="1">
      <c r="A1110" s="8" t="str">
        <f t="shared" si="203"/>
        <v/>
      </c>
      <c r="M1110" s="7" t="str">
        <f>IF(A1110="","",IF(S1110="",IF(A1110="","",VLOOKUP(K1110,calendar_price_2013,MATCH(SUMIF(A$2:A11700,A1110,L$2:L11700),Sheet2!$C$1:$P$1,0)+1,0)),S1110)*L1110)</f>
        <v/>
      </c>
      <c r="N1110" s="7" t="str">
        <f t="shared" si="198"/>
        <v/>
      </c>
      <c r="O1110" s="7" t="str">
        <f t="shared" si="199"/>
        <v/>
      </c>
      <c r="R1110" s="7" t="str">
        <f t="shared" si="200"/>
        <v/>
      </c>
      <c r="AH1110" s="9" t="str">
        <f t="shared" si="201"/>
        <v/>
      </c>
      <c r="AI1110" s="9" t="str">
        <f t="shared" si="202"/>
        <v/>
      </c>
    </row>
    <row r="1111" spans="1:35" ht="20.100000000000001" customHeight="1">
      <c r="A1111" s="8" t="str">
        <f t="shared" si="203"/>
        <v/>
      </c>
      <c r="M1111" s="7" t="str">
        <f>IF(A1111="","",IF(S1111="",IF(A1111="","",VLOOKUP(K1111,calendar_price_2013,MATCH(SUMIF(A$2:A11701,A1111,L$2:L11701),Sheet2!$C$1:$P$1,0)+1,0)),S1111)*L1111)</f>
        <v/>
      </c>
      <c r="N1111" s="7" t="str">
        <f t="shared" si="198"/>
        <v/>
      </c>
      <c r="O1111" s="7" t="str">
        <f t="shared" si="199"/>
        <v/>
      </c>
      <c r="R1111" s="7" t="str">
        <f t="shared" si="200"/>
        <v/>
      </c>
      <c r="AH1111" s="9" t="str">
        <f t="shared" si="201"/>
        <v/>
      </c>
      <c r="AI1111" s="9" t="str">
        <f t="shared" si="202"/>
        <v/>
      </c>
    </row>
    <row r="1112" spans="1:35" ht="20.100000000000001" customHeight="1">
      <c r="A1112" s="8" t="str">
        <f t="shared" si="203"/>
        <v/>
      </c>
      <c r="M1112" s="7" t="str">
        <f>IF(A1112="","",IF(S1112="",IF(A1112="","",VLOOKUP(K1112,calendar_price_2013,MATCH(SUMIF(A$2:A11702,A1112,L$2:L11702),Sheet2!$C$1:$P$1,0)+1,0)),S1112)*L1112)</f>
        <v/>
      </c>
      <c r="N1112" s="7" t="str">
        <f t="shared" si="198"/>
        <v/>
      </c>
      <c r="O1112" s="7" t="str">
        <f t="shared" si="199"/>
        <v/>
      </c>
      <c r="R1112" s="7" t="str">
        <f t="shared" si="200"/>
        <v/>
      </c>
      <c r="AH1112" s="9" t="str">
        <f t="shared" si="201"/>
        <v/>
      </c>
      <c r="AI1112" s="9" t="str">
        <f t="shared" si="202"/>
        <v/>
      </c>
    </row>
    <row r="1113" spans="1:35" ht="20.100000000000001" customHeight="1">
      <c r="A1113" s="8" t="str">
        <f t="shared" si="203"/>
        <v/>
      </c>
      <c r="M1113" s="7" t="str">
        <f>IF(A1113="","",IF(S1113="",IF(A1113="","",VLOOKUP(K1113,calendar_price_2013,MATCH(SUMIF(A$2:A11703,A1113,L$2:L11703),Sheet2!$C$1:$P$1,0)+1,0)),S1113)*L1113)</f>
        <v/>
      </c>
      <c r="N1113" s="7" t="str">
        <f t="shared" si="198"/>
        <v/>
      </c>
      <c r="O1113" s="7" t="str">
        <f t="shared" si="199"/>
        <v/>
      </c>
      <c r="R1113" s="7" t="str">
        <f t="shared" si="200"/>
        <v/>
      </c>
      <c r="AH1113" s="9" t="str">
        <f t="shared" si="201"/>
        <v/>
      </c>
      <c r="AI1113" s="9" t="str">
        <f t="shared" si="202"/>
        <v/>
      </c>
    </row>
    <row r="1114" spans="1:35" ht="20.100000000000001" customHeight="1">
      <c r="A1114" s="8" t="str">
        <f t="shared" si="203"/>
        <v/>
      </c>
      <c r="M1114" s="7" t="str">
        <f>IF(A1114="","",IF(S1114="",IF(A1114="","",VLOOKUP(K1114,calendar_price_2013,MATCH(SUMIF(A$2:A11704,A1114,L$2:L11704),Sheet2!$C$1:$P$1,0)+1,0)),S1114)*L1114)</f>
        <v/>
      </c>
      <c r="N1114" s="7" t="str">
        <f t="shared" si="198"/>
        <v/>
      </c>
      <c r="O1114" s="7" t="str">
        <f t="shared" si="199"/>
        <v/>
      </c>
      <c r="R1114" s="7" t="str">
        <f t="shared" si="200"/>
        <v/>
      </c>
      <c r="AH1114" s="9" t="str">
        <f t="shared" si="201"/>
        <v/>
      </c>
      <c r="AI1114" s="9" t="str">
        <f t="shared" si="202"/>
        <v/>
      </c>
    </row>
    <row r="1115" spans="1:35" ht="20.100000000000001" customHeight="1">
      <c r="A1115" s="8" t="str">
        <f t="shared" si="203"/>
        <v/>
      </c>
      <c r="M1115" s="7" t="str">
        <f>IF(A1115="","",IF(S1115="",IF(A1115="","",VLOOKUP(K1115,calendar_price_2013,MATCH(SUMIF(A$2:A11705,A1115,L$2:L11705),Sheet2!$C$1:$P$1,0)+1,0)),S1115)*L1115)</f>
        <v/>
      </c>
      <c r="N1115" s="7" t="str">
        <f t="shared" si="198"/>
        <v/>
      </c>
      <c r="O1115" s="7" t="str">
        <f t="shared" si="199"/>
        <v/>
      </c>
      <c r="R1115" s="7" t="str">
        <f t="shared" si="200"/>
        <v/>
      </c>
      <c r="AH1115" s="9" t="str">
        <f t="shared" si="201"/>
        <v/>
      </c>
      <c r="AI1115" s="9" t="str">
        <f t="shared" si="202"/>
        <v/>
      </c>
    </row>
    <row r="1116" spans="1:35" ht="20.100000000000001" customHeight="1">
      <c r="A1116" s="8" t="str">
        <f t="shared" si="203"/>
        <v/>
      </c>
      <c r="M1116" s="7" t="str">
        <f>IF(A1116="","",IF(S1116="",IF(A1116="","",VLOOKUP(K1116,calendar_price_2013,MATCH(SUMIF(A$2:A11706,A1116,L$2:L11706),Sheet2!$C$1:$P$1,0)+1,0)),S1116)*L1116)</f>
        <v/>
      </c>
      <c r="N1116" s="7" t="str">
        <f t="shared" si="198"/>
        <v/>
      </c>
      <c r="O1116" s="7" t="str">
        <f t="shared" si="199"/>
        <v/>
      </c>
      <c r="R1116" s="7" t="str">
        <f t="shared" si="200"/>
        <v/>
      </c>
      <c r="AH1116" s="9" t="str">
        <f t="shared" si="201"/>
        <v/>
      </c>
      <c r="AI1116" s="9" t="str">
        <f t="shared" si="202"/>
        <v/>
      </c>
    </row>
    <row r="1117" spans="1:35" ht="20.100000000000001" customHeight="1">
      <c r="A1117" s="8" t="str">
        <f t="shared" si="203"/>
        <v/>
      </c>
      <c r="M1117" s="7" t="str">
        <f>IF(A1117="","",IF(S1117="",IF(A1117="","",VLOOKUP(K1117,calendar_price_2013,MATCH(SUMIF(A$2:A11707,A1117,L$2:L11707),Sheet2!$C$1:$P$1,0)+1,0)),S1117)*L1117)</f>
        <v/>
      </c>
      <c r="N1117" s="7" t="str">
        <f t="shared" si="198"/>
        <v/>
      </c>
      <c r="O1117" s="7" t="str">
        <f t="shared" si="199"/>
        <v/>
      </c>
      <c r="R1117" s="7" t="str">
        <f t="shared" si="200"/>
        <v/>
      </c>
      <c r="AH1117" s="9" t="str">
        <f t="shared" si="201"/>
        <v/>
      </c>
      <c r="AI1117" s="9" t="str">
        <f t="shared" si="202"/>
        <v/>
      </c>
    </row>
    <row r="1118" spans="1:35" ht="20.100000000000001" customHeight="1">
      <c r="A1118" s="8" t="str">
        <f t="shared" si="203"/>
        <v/>
      </c>
      <c r="M1118" s="7" t="str">
        <f>IF(A1118="","",IF(S1118="",IF(A1118="","",VLOOKUP(K1118,calendar_price_2013,MATCH(SUMIF(A$2:A11708,A1118,L$2:L11708),Sheet2!$C$1:$P$1,0)+1,0)),S1118)*L1118)</f>
        <v/>
      </c>
      <c r="N1118" s="7" t="str">
        <f t="shared" si="198"/>
        <v/>
      </c>
      <c r="O1118" s="7" t="str">
        <f t="shared" si="199"/>
        <v/>
      </c>
      <c r="R1118" s="7" t="str">
        <f t="shared" si="200"/>
        <v/>
      </c>
      <c r="AH1118" s="9" t="str">
        <f t="shared" si="201"/>
        <v/>
      </c>
      <c r="AI1118" s="9" t="str">
        <f t="shared" si="202"/>
        <v/>
      </c>
    </row>
    <row r="1119" spans="1:35" ht="20.100000000000001" customHeight="1">
      <c r="A1119" s="8" t="str">
        <f t="shared" si="203"/>
        <v/>
      </c>
      <c r="M1119" s="7" t="str">
        <f>IF(A1119="","",IF(S1119="",IF(A1119="","",VLOOKUP(K1119,calendar_price_2013,MATCH(SUMIF(A$2:A11709,A1119,L$2:L11709),Sheet2!$C$1:$P$1,0)+1,0)),S1119)*L1119)</f>
        <v/>
      </c>
      <c r="N1119" s="7" t="str">
        <f t="shared" si="198"/>
        <v/>
      </c>
      <c r="O1119" s="7" t="str">
        <f t="shared" si="199"/>
        <v/>
      </c>
      <c r="R1119" s="7" t="str">
        <f t="shared" si="200"/>
        <v/>
      </c>
      <c r="AH1119" s="9" t="str">
        <f t="shared" si="201"/>
        <v/>
      </c>
      <c r="AI1119" s="9" t="str">
        <f t="shared" si="202"/>
        <v/>
      </c>
    </row>
    <row r="1120" spans="1:35" ht="20.100000000000001" customHeight="1">
      <c r="A1120" s="8" t="str">
        <f t="shared" si="203"/>
        <v/>
      </c>
      <c r="M1120" s="7" t="str">
        <f>IF(A1120="","",IF(S1120="",IF(A1120="","",VLOOKUP(K1120,calendar_price_2013,MATCH(SUMIF(A$2:A11710,A1120,L$2:L11710),Sheet2!$C$1:$P$1,0)+1,0)),S1120)*L1120)</f>
        <v/>
      </c>
      <c r="N1120" s="7" t="str">
        <f t="shared" ref="N1120:N1183" si="204">IF(A1120="","",IF(T1120=1,0,M1120*0.2))</f>
        <v/>
      </c>
      <c r="O1120" s="7" t="str">
        <f t="shared" ref="O1120:O1183" si="205">IF(H1120="","",SUMIF(A1120:A11711,A1120,M1120:M11711)+SUMIF(A1120:A11711,A1120,N1120:N11711))</f>
        <v/>
      </c>
      <c r="R1120" s="7" t="str">
        <f t="shared" si="200"/>
        <v/>
      </c>
      <c r="AH1120" s="9" t="str">
        <f t="shared" si="201"/>
        <v/>
      </c>
      <c r="AI1120" s="9" t="str">
        <f t="shared" si="202"/>
        <v/>
      </c>
    </row>
    <row r="1121" spans="1:35" ht="20.100000000000001" customHeight="1">
      <c r="A1121" s="8" t="str">
        <f t="shared" si="203"/>
        <v/>
      </c>
      <c r="M1121" s="7" t="str">
        <f>IF(A1121="","",IF(S1121="",IF(A1121="","",VLOOKUP(K1121,calendar_price_2013,MATCH(SUMIF(A$2:A11711,A1121,L$2:L11711),Sheet2!$C$1:$P$1,0)+1,0)),S1121)*L1121)</f>
        <v/>
      </c>
      <c r="N1121" s="7" t="str">
        <f t="shared" si="204"/>
        <v/>
      </c>
      <c r="O1121" s="7" t="str">
        <f t="shared" si="205"/>
        <v/>
      </c>
      <c r="R1121" s="7" t="str">
        <f t="shared" ref="R1121:R1184" si="206">IF(ISBLANK(Q1121),"",Q1121-O1121)</f>
        <v/>
      </c>
      <c r="AH1121" s="9" t="str">
        <f t="shared" ref="AH1121:AH1184" si="207">IF(H1121="","",SUMIF(A1121:A11712,A1121,L1121:L11712))</f>
        <v/>
      </c>
      <c r="AI1121" s="9" t="str">
        <f t="shared" ref="AI1121:AI1184" si="208">IF(AH1121="","",AH1121/100)</f>
        <v/>
      </c>
    </row>
    <row r="1122" spans="1:35" ht="20.100000000000001" customHeight="1">
      <c r="A1122" s="8" t="str">
        <f t="shared" ref="A1122:A1185" si="209">IF(K1122="","",IF(B1122="",A1121,A1121+1))</f>
        <v/>
      </c>
      <c r="M1122" s="7" t="str">
        <f>IF(A1122="","",IF(S1122="",IF(A1122="","",VLOOKUP(K1122,calendar_price_2013,MATCH(SUMIF(A$2:A11712,A1122,L$2:L11712),Sheet2!$C$1:$P$1,0)+1,0)),S1122)*L1122)</f>
        <v/>
      </c>
      <c r="N1122" s="7" t="str">
        <f t="shared" si="204"/>
        <v/>
      </c>
      <c r="O1122" s="7" t="str">
        <f t="shared" si="205"/>
        <v/>
      </c>
      <c r="R1122" s="7" t="str">
        <f t="shared" si="206"/>
        <v/>
      </c>
      <c r="AH1122" s="9" t="str">
        <f t="shared" si="207"/>
        <v/>
      </c>
      <c r="AI1122" s="9" t="str">
        <f t="shared" si="208"/>
        <v/>
      </c>
    </row>
    <row r="1123" spans="1:35" ht="20.100000000000001" customHeight="1">
      <c r="A1123" s="8" t="str">
        <f t="shared" si="209"/>
        <v/>
      </c>
      <c r="M1123" s="7" t="str">
        <f>IF(A1123="","",IF(S1123="",IF(A1123="","",VLOOKUP(K1123,calendar_price_2013,MATCH(SUMIF(A$2:A11713,A1123,L$2:L11713),Sheet2!$C$1:$P$1,0)+1,0)),S1123)*L1123)</f>
        <v/>
      </c>
      <c r="N1123" s="7" t="str">
        <f t="shared" si="204"/>
        <v/>
      </c>
      <c r="O1123" s="7" t="str">
        <f t="shared" si="205"/>
        <v/>
      </c>
      <c r="R1123" s="7" t="str">
        <f t="shared" si="206"/>
        <v/>
      </c>
      <c r="AH1123" s="9" t="str">
        <f t="shared" si="207"/>
        <v/>
      </c>
      <c r="AI1123" s="9" t="str">
        <f t="shared" si="208"/>
        <v/>
      </c>
    </row>
    <row r="1124" spans="1:35" ht="20.100000000000001" customHeight="1">
      <c r="A1124" s="8" t="str">
        <f t="shared" si="209"/>
        <v/>
      </c>
      <c r="M1124" s="7" t="str">
        <f>IF(A1124="","",IF(S1124="",IF(A1124="","",VLOOKUP(K1124,calendar_price_2013,MATCH(SUMIF(A$2:A11714,A1124,L$2:L11714),Sheet2!$C$1:$P$1,0)+1,0)),S1124)*L1124)</f>
        <v/>
      </c>
      <c r="N1124" s="7" t="str">
        <f t="shared" si="204"/>
        <v/>
      </c>
      <c r="O1124" s="7" t="str">
        <f t="shared" si="205"/>
        <v/>
      </c>
      <c r="R1124" s="7" t="str">
        <f t="shared" si="206"/>
        <v/>
      </c>
      <c r="AH1124" s="9" t="str">
        <f t="shared" si="207"/>
        <v/>
      </c>
      <c r="AI1124" s="9" t="str">
        <f t="shared" si="208"/>
        <v/>
      </c>
    </row>
    <row r="1125" spans="1:35" ht="20.100000000000001" customHeight="1">
      <c r="A1125" s="8" t="str">
        <f t="shared" si="209"/>
        <v/>
      </c>
      <c r="M1125" s="7" t="str">
        <f>IF(A1125="","",IF(S1125="",IF(A1125="","",VLOOKUP(K1125,calendar_price_2013,MATCH(SUMIF(A$2:A11715,A1125,L$2:L11715),Sheet2!$C$1:$P$1,0)+1,0)),S1125)*L1125)</f>
        <v/>
      </c>
      <c r="N1125" s="7" t="str">
        <f t="shared" si="204"/>
        <v/>
      </c>
      <c r="O1125" s="7" t="str">
        <f t="shared" si="205"/>
        <v/>
      </c>
      <c r="R1125" s="7" t="str">
        <f t="shared" si="206"/>
        <v/>
      </c>
      <c r="AH1125" s="9" t="str">
        <f t="shared" si="207"/>
        <v/>
      </c>
      <c r="AI1125" s="9" t="str">
        <f t="shared" si="208"/>
        <v/>
      </c>
    </row>
    <row r="1126" spans="1:35" ht="20.100000000000001" customHeight="1">
      <c r="A1126" s="8" t="str">
        <f t="shared" si="209"/>
        <v/>
      </c>
      <c r="M1126" s="7" t="str">
        <f>IF(A1126="","",IF(S1126="",IF(A1126="","",VLOOKUP(K1126,calendar_price_2013,MATCH(SUMIF(A$2:A11716,A1126,L$2:L11716),Sheet2!$C$1:$P$1,0)+1,0)),S1126)*L1126)</f>
        <v/>
      </c>
      <c r="N1126" s="7" t="str">
        <f t="shared" si="204"/>
        <v/>
      </c>
      <c r="O1126" s="7" t="str">
        <f t="shared" si="205"/>
        <v/>
      </c>
      <c r="R1126" s="7" t="str">
        <f t="shared" si="206"/>
        <v/>
      </c>
      <c r="AH1126" s="9" t="str">
        <f t="shared" si="207"/>
        <v/>
      </c>
      <c r="AI1126" s="9" t="str">
        <f t="shared" si="208"/>
        <v/>
      </c>
    </row>
    <row r="1127" spans="1:35" ht="20.100000000000001" customHeight="1">
      <c r="A1127" s="8" t="str">
        <f t="shared" si="209"/>
        <v/>
      </c>
      <c r="M1127" s="7" t="str">
        <f>IF(A1127="","",IF(S1127="",IF(A1127="","",VLOOKUP(K1127,calendar_price_2013,MATCH(SUMIF(A$2:A11717,A1127,L$2:L11717),Sheet2!$C$1:$P$1,0)+1,0)),S1127)*L1127)</f>
        <v/>
      </c>
      <c r="N1127" s="7" t="str">
        <f t="shared" si="204"/>
        <v/>
      </c>
      <c r="O1127" s="7" t="str">
        <f t="shared" si="205"/>
        <v/>
      </c>
      <c r="R1127" s="7" t="str">
        <f t="shared" si="206"/>
        <v/>
      </c>
      <c r="AH1127" s="9" t="str">
        <f t="shared" si="207"/>
        <v/>
      </c>
      <c r="AI1127" s="9" t="str">
        <f t="shared" si="208"/>
        <v/>
      </c>
    </row>
    <row r="1128" spans="1:35" ht="20.100000000000001" customHeight="1">
      <c r="A1128" s="8" t="str">
        <f t="shared" si="209"/>
        <v/>
      </c>
      <c r="M1128" s="7" t="str">
        <f>IF(A1128="","",IF(S1128="",IF(A1128="","",VLOOKUP(K1128,calendar_price_2013,MATCH(SUMIF(A$2:A11718,A1128,L$2:L11718),Sheet2!$C$1:$P$1,0)+1,0)),S1128)*L1128)</f>
        <v/>
      </c>
      <c r="N1128" s="7" t="str">
        <f t="shared" si="204"/>
        <v/>
      </c>
      <c r="O1128" s="7" t="str">
        <f t="shared" si="205"/>
        <v/>
      </c>
      <c r="R1128" s="7" t="str">
        <f t="shared" si="206"/>
        <v/>
      </c>
      <c r="AH1128" s="9" t="str">
        <f t="shared" si="207"/>
        <v/>
      </c>
      <c r="AI1128" s="9" t="str">
        <f t="shared" si="208"/>
        <v/>
      </c>
    </row>
    <row r="1129" spans="1:35" ht="20.100000000000001" customHeight="1">
      <c r="A1129" s="8" t="str">
        <f t="shared" si="209"/>
        <v/>
      </c>
      <c r="M1129" s="7" t="str">
        <f>IF(A1129="","",IF(S1129="",IF(A1129="","",VLOOKUP(K1129,calendar_price_2013,MATCH(SUMIF(A$2:A11719,A1129,L$2:L11719),Sheet2!$C$1:$P$1,0)+1,0)),S1129)*L1129)</f>
        <v/>
      </c>
      <c r="N1129" s="7" t="str">
        <f t="shared" si="204"/>
        <v/>
      </c>
      <c r="O1129" s="7" t="str">
        <f t="shared" si="205"/>
        <v/>
      </c>
      <c r="R1129" s="7" t="str">
        <f t="shared" si="206"/>
        <v/>
      </c>
      <c r="AH1129" s="9" t="str">
        <f t="shared" si="207"/>
        <v/>
      </c>
      <c r="AI1129" s="9" t="str">
        <f t="shared" si="208"/>
        <v/>
      </c>
    </row>
    <row r="1130" spans="1:35" ht="20.100000000000001" customHeight="1">
      <c r="A1130" s="8" t="str">
        <f t="shared" si="209"/>
        <v/>
      </c>
      <c r="M1130" s="7" t="str">
        <f>IF(A1130="","",IF(S1130="",IF(A1130="","",VLOOKUP(K1130,calendar_price_2013,MATCH(SUMIF(A$2:A11720,A1130,L$2:L11720),Sheet2!$C$1:$P$1,0)+1,0)),S1130)*L1130)</f>
        <v/>
      </c>
      <c r="N1130" s="7" t="str">
        <f t="shared" si="204"/>
        <v/>
      </c>
      <c r="O1130" s="7" t="str">
        <f t="shared" si="205"/>
        <v/>
      </c>
      <c r="R1130" s="7" t="str">
        <f t="shared" si="206"/>
        <v/>
      </c>
      <c r="AH1130" s="9" t="str">
        <f t="shared" si="207"/>
        <v/>
      </c>
      <c r="AI1130" s="9" t="str">
        <f t="shared" si="208"/>
        <v/>
      </c>
    </row>
    <row r="1131" spans="1:35" ht="20.100000000000001" customHeight="1">
      <c r="A1131" s="8" t="str">
        <f t="shared" si="209"/>
        <v/>
      </c>
      <c r="M1131" s="7" t="str">
        <f>IF(A1131="","",IF(S1131="",IF(A1131="","",VLOOKUP(K1131,calendar_price_2013,MATCH(SUMIF(A$2:A11721,A1131,L$2:L11721),Sheet2!$C$1:$P$1,0)+1,0)),S1131)*L1131)</f>
        <v/>
      </c>
      <c r="N1131" s="7" t="str">
        <f t="shared" si="204"/>
        <v/>
      </c>
      <c r="O1131" s="7" t="str">
        <f t="shared" si="205"/>
        <v/>
      </c>
      <c r="R1131" s="7" t="str">
        <f t="shared" si="206"/>
        <v/>
      </c>
      <c r="AH1131" s="9" t="str">
        <f t="shared" si="207"/>
        <v/>
      </c>
      <c r="AI1131" s="9" t="str">
        <f t="shared" si="208"/>
        <v/>
      </c>
    </row>
    <row r="1132" spans="1:35" ht="20.100000000000001" customHeight="1">
      <c r="A1132" s="8" t="str">
        <f t="shared" si="209"/>
        <v/>
      </c>
      <c r="M1132" s="7" t="str">
        <f>IF(A1132="","",IF(S1132="",IF(A1132="","",VLOOKUP(K1132,calendar_price_2013,MATCH(SUMIF(A$2:A11722,A1132,L$2:L11722),Sheet2!$C$1:$P$1,0)+1,0)),S1132)*L1132)</f>
        <v/>
      </c>
      <c r="N1132" s="7" t="str">
        <f t="shared" si="204"/>
        <v/>
      </c>
      <c r="O1132" s="7" t="str">
        <f t="shared" si="205"/>
        <v/>
      </c>
      <c r="R1132" s="7" t="str">
        <f t="shared" si="206"/>
        <v/>
      </c>
      <c r="AH1132" s="9" t="str">
        <f t="shared" si="207"/>
        <v/>
      </c>
      <c r="AI1132" s="9" t="str">
        <f t="shared" si="208"/>
        <v/>
      </c>
    </row>
    <row r="1133" spans="1:35" ht="20.100000000000001" customHeight="1">
      <c r="A1133" s="8" t="str">
        <f t="shared" si="209"/>
        <v/>
      </c>
      <c r="M1133" s="7" t="str">
        <f>IF(A1133="","",IF(S1133="",IF(A1133="","",VLOOKUP(K1133,calendar_price_2013,MATCH(SUMIF(A$2:A11723,A1133,L$2:L11723),Sheet2!$C$1:$P$1,0)+1,0)),S1133)*L1133)</f>
        <v/>
      </c>
      <c r="N1133" s="7" t="str">
        <f t="shared" si="204"/>
        <v/>
      </c>
      <c r="O1133" s="7" t="str">
        <f t="shared" si="205"/>
        <v/>
      </c>
      <c r="R1133" s="7" t="str">
        <f t="shared" si="206"/>
        <v/>
      </c>
      <c r="AH1133" s="9" t="str">
        <f t="shared" si="207"/>
        <v/>
      </c>
      <c r="AI1133" s="9" t="str">
        <f t="shared" si="208"/>
        <v/>
      </c>
    </row>
    <row r="1134" spans="1:35" ht="20.100000000000001" customHeight="1">
      <c r="A1134" s="8" t="str">
        <f t="shared" si="209"/>
        <v/>
      </c>
      <c r="M1134" s="7" t="str">
        <f>IF(A1134="","",IF(S1134="",IF(A1134="","",VLOOKUP(K1134,calendar_price_2013,MATCH(SUMIF(A$2:A11724,A1134,L$2:L11724),Sheet2!$C$1:$P$1,0)+1,0)),S1134)*L1134)</f>
        <v/>
      </c>
      <c r="N1134" s="7" t="str">
        <f t="shared" si="204"/>
        <v/>
      </c>
      <c r="O1134" s="7" t="str">
        <f t="shared" si="205"/>
        <v/>
      </c>
      <c r="R1134" s="7" t="str">
        <f t="shared" si="206"/>
        <v/>
      </c>
      <c r="AH1134" s="9" t="str">
        <f t="shared" si="207"/>
        <v/>
      </c>
      <c r="AI1134" s="9" t="str">
        <f t="shared" si="208"/>
        <v/>
      </c>
    </row>
    <row r="1135" spans="1:35" ht="20.100000000000001" customHeight="1">
      <c r="A1135" s="8" t="str">
        <f t="shared" si="209"/>
        <v/>
      </c>
      <c r="M1135" s="7" t="str">
        <f>IF(A1135="","",IF(S1135="",IF(A1135="","",VLOOKUP(K1135,calendar_price_2013,MATCH(SUMIF(A$2:A11725,A1135,L$2:L11725),Sheet2!$C$1:$P$1,0)+1,0)),S1135)*L1135)</f>
        <v/>
      </c>
      <c r="N1135" s="7" t="str">
        <f t="shared" si="204"/>
        <v/>
      </c>
      <c r="O1135" s="7" t="str">
        <f t="shared" si="205"/>
        <v/>
      </c>
      <c r="R1135" s="7" t="str">
        <f t="shared" si="206"/>
        <v/>
      </c>
      <c r="AH1135" s="9" t="str">
        <f t="shared" si="207"/>
        <v/>
      </c>
      <c r="AI1135" s="9" t="str">
        <f t="shared" si="208"/>
        <v/>
      </c>
    </row>
    <row r="1136" spans="1:35" ht="20.100000000000001" customHeight="1">
      <c r="A1136" s="8" t="str">
        <f t="shared" si="209"/>
        <v/>
      </c>
      <c r="M1136" s="7" t="str">
        <f>IF(A1136="","",IF(S1136="",IF(A1136="","",VLOOKUP(K1136,calendar_price_2013,MATCH(SUMIF(A$2:A11726,A1136,L$2:L11726),Sheet2!$C$1:$P$1,0)+1,0)),S1136)*L1136)</f>
        <v/>
      </c>
      <c r="N1136" s="7" t="str">
        <f t="shared" si="204"/>
        <v/>
      </c>
      <c r="O1136" s="7" t="str">
        <f t="shared" si="205"/>
        <v/>
      </c>
      <c r="R1136" s="7" t="str">
        <f t="shared" si="206"/>
        <v/>
      </c>
      <c r="AH1136" s="9" t="str">
        <f t="shared" si="207"/>
        <v/>
      </c>
      <c r="AI1136" s="9" t="str">
        <f t="shared" si="208"/>
        <v/>
      </c>
    </row>
    <row r="1137" spans="1:35" ht="20.100000000000001" customHeight="1">
      <c r="A1137" s="8" t="str">
        <f t="shared" si="209"/>
        <v/>
      </c>
      <c r="M1137" s="7" t="str">
        <f>IF(A1137="","",IF(S1137="",IF(A1137="","",VLOOKUP(K1137,calendar_price_2013,MATCH(SUMIF(A$2:A11727,A1137,L$2:L11727),Sheet2!$C$1:$P$1,0)+1,0)),S1137)*L1137)</f>
        <v/>
      </c>
      <c r="N1137" s="7" t="str">
        <f t="shared" si="204"/>
        <v/>
      </c>
      <c r="O1137" s="7" t="str">
        <f t="shared" si="205"/>
        <v/>
      </c>
      <c r="R1137" s="7" t="str">
        <f t="shared" si="206"/>
        <v/>
      </c>
      <c r="AH1137" s="9" t="str">
        <f t="shared" si="207"/>
        <v/>
      </c>
      <c r="AI1137" s="9" t="str">
        <f t="shared" si="208"/>
        <v/>
      </c>
    </row>
    <row r="1138" spans="1:35" ht="20.100000000000001" customHeight="1">
      <c r="A1138" s="8" t="str">
        <f t="shared" si="209"/>
        <v/>
      </c>
      <c r="M1138" s="7" t="str">
        <f>IF(A1138="","",IF(S1138="",IF(A1138="","",VLOOKUP(K1138,calendar_price_2013,MATCH(SUMIF(A$2:A11728,A1138,L$2:L11728),Sheet2!$C$1:$P$1,0)+1,0)),S1138)*L1138)</f>
        <v/>
      </c>
      <c r="N1138" s="7" t="str">
        <f t="shared" si="204"/>
        <v/>
      </c>
      <c r="O1138" s="7" t="str">
        <f t="shared" si="205"/>
        <v/>
      </c>
      <c r="R1138" s="7" t="str">
        <f t="shared" si="206"/>
        <v/>
      </c>
      <c r="AH1138" s="9" t="str">
        <f t="shared" si="207"/>
        <v/>
      </c>
      <c r="AI1138" s="9" t="str">
        <f t="shared" si="208"/>
        <v/>
      </c>
    </row>
    <row r="1139" spans="1:35" ht="20.100000000000001" customHeight="1">
      <c r="A1139" s="8" t="str">
        <f t="shared" si="209"/>
        <v/>
      </c>
      <c r="M1139" s="7" t="str">
        <f>IF(A1139="","",IF(S1139="",IF(A1139="","",VLOOKUP(K1139,calendar_price_2013,MATCH(SUMIF(A$2:A11729,A1139,L$2:L11729),Sheet2!$C$1:$P$1,0)+1,0)),S1139)*L1139)</f>
        <v/>
      </c>
      <c r="N1139" s="7" t="str">
        <f t="shared" si="204"/>
        <v/>
      </c>
      <c r="O1139" s="7" t="str">
        <f t="shared" si="205"/>
        <v/>
      </c>
      <c r="R1139" s="7" t="str">
        <f t="shared" si="206"/>
        <v/>
      </c>
      <c r="AH1139" s="9" t="str">
        <f t="shared" si="207"/>
        <v/>
      </c>
      <c r="AI1139" s="9" t="str">
        <f t="shared" si="208"/>
        <v/>
      </c>
    </row>
    <row r="1140" spans="1:35" ht="20.100000000000001" customHeight="1">
      <c r="A1140" s="8" t="str">
        <f t="shared" si="209"/>
        <v/>
      </c>
      <c r="M1140" s="7" t="str">
        <f>IF(A1140="","",IF(S1140="",IF(A1140="","",VLOOKUP(K1140,calendar_price_2013,MATCH(SUMIF(A$2:A11730,A1140,L$2:L11730),Sheet2!$C$1:$P$1,0)+1,0)),S1140)*L1140)</f>
        <v/>
      </c>
      <c r="N1140" s="7" t="str">
        <f t="shared" si="204"/>
        <v/>
      </c>
      <c r="O1140" s="7" t="str">
        <f t="shared" si="205"/>
        <v/>
      </c>
      <c r="R1140" s="7" t="str">
        <f t="shared" si="206"/>
        <v/>
      </c>
      <c r="AH1140" s="9" t="str">
        <f t="shared" si="207"/>
        <v/>
      </c>
      <c r="AI1140" s="9" t="str">
        <f t="shared" si="208"/>
        <v/>
      </c>
    </row>
    <row r="1141" spans="1:35" ht="20.100000000000001" customHeight="1">
      <c r="A1141" s="8" t="str">
        <f t="shared" si="209"/>
        <v/>
      </c>
      <c r="M1141" s="7" t="str">
        <f>IF(A1141="","",IF(S1141="",IF(A1141="","",VLOOKUP(K1141,calendar_price_2013,MATCH(SUMIF(A$2:A11731,A1141,L$2:L11731),Sheet2!$C$1:$P$1,0)+1,0)),S1141)*L1141)</f>
        <v/>
      </c>
      <c r="N1141" s="7" t="str">
        <f t="shared" si="204"/>
        <v/>
      </c>
      <c r="O1141" s="7" t="str">
        <f t="shared" si="205"/>
        <v/>
      </c>
      <c r="R1141" s="7" t="str">
        <f t="shared" si="206"/>
        <v/>
      </c>
      <c r="AH1141" s="9" t="str">
        <f t="shared" si="207"/>
        <v/>
      </c>
      <c r="AI1141" s="9" t="str">
        <f t="shared" si="208"/>
        <v/>
      </c>
    </row>
    <row r="1142" spans="1:35" ht="20.100000000000001" customHeight="1">
      <c r="A1142" s="8" t="str">
        <f t="shared" si="209"/>
        <v/>
      </c>
      <c r="M1142" s="7" t="str">
        <f>IF(A1142="","",IF(S1142="",IF(A1142="","",VLOOKUP(K1142,calendar_price_2013,MATCH(SUMIF(A$2:A11732,A1142,L$2:L11732),Sheet2!$C$1:$P$1,0)+1,0)),S1142)*L1142)</f>
        <v/>
      </c>
      <c r="N1142" s="7" t="str">
        <f t="shared" si="204"/>
        <v/>
      </c>
      <c r="O1142" s="7" t="str">
        <f t="shared" si="205"/>
        <v/>
      </c>
      <c r="R1142" s="7" t="str">
        <f t="shared" si="206"/>
        <v/>
      </c>
      <c r="AH1142" s="9" t="str">
        <f t="shared" si="207"/>
        <v/>
      </c>
      <c r="AI1142" s="9" t="str">
        <f t="shared" si="208"/>
        <v/>
      </c>
    </row>
    <row r="1143" spans="1:35" ht="20.100000000000001" customHeight="1">
      <c r="A1143" s="8" t="str">
        <f t="shared" si="209"/>
        <v/>
      </c>
      <c r="M1143" s="7" t="str">
        <f>IF(A1143="","",IF(S1143="",IF(A1143="","",VLOOKUP(K1143,calendar_price_2013,MATCH(SUMIF(A$2:A11733,A1143,L$2:L11733),Sheet2!$C$1:$P$1,0)+1,0)),S1143)*L1143)</f>
        <v/>
      </c>
      <c r="N1143" s="7" t="str">
        <f t="shared" si="204"/>
        <v/>
      </c>
      <c r="O1143" s="7" t="str">
        <f t="shared" si="205"/>
        <v/>
      </c>
      <c r="R1143" s="7" t="str">
        <f t="shared" si="206"/>
        <v/>
      </c>
      <c r="AH1143" s="9" t="str">
        <f t="shared" si="207"/>
        <v/>
      </c>
      <c r="AI1143" s="9" t="str">
        <f t="shared" si="208"/>
        <v/>
      </c>
    </row>
    <row r="1144" spans="1:35" ht="20.100000000000001" customHeight="1">
      <c r="A1144" s="8" t="str">
        <f t="shared" si="209"/>
        <v/>
      </c>
      <c r="M1144" s="7" t="str">
        <f>IF(A1144="","",IF(S1144="",IF(A1144="","",VLOOKUP(K1144,calendar_price_2013,MATCH(SUMIF(A$2:A11734,A1144,L$2:L11734),Sheet2!$C$1:$P$1,0)+1,0)),S1144)*L1144)</f>
        <v/>
      </c>
      <c r="N1144" s="7" t="str">
        <f t="shared" si="204"/>
        <v/>
      </c>
      <c r="O1144" s="7" t="str">
        <f t="shared" si="205"/>
        <v/>
      </c>
      <c r="R1144" s="7" t="str">
        <f t="shared" si="206"/>
        <v/>
      </c>
      <c r="AH1144" s="9" t="str">
        <f t="shared" si="207"/>
        <v/>
      </c>
      <c r="AI1144" s="9" t="str">
        <f t="shared" si="208"/>
        <v/>
      </c>
    </row>
    <row r="1145" spans="1:35" ht="20.100000000000001" customHeight="1">
      <c r="A1145" s="8" t="str">
        <f t="shared" si="209"/>
        <v/>
      </c>
      <c r="M1145" s="7" t="str">
        <f>IF(A1145="","",IF(S1145="",IF(A1145="","",VLOOKUP(K1145,calendar_price_2013,MATCH(SUMIF(A$2:A11735,A1145,L$2:L11735),Sheet2!$C$1:$P$1,0)+1,0)),S1145)*L1145)</f>
        <v/>
      </c>
      <c r="N1145" s="7" t="str">
        <f t="shared" si="204"/>
        <v/>
      </c>
      <c r="O1145" s="7" t="str">
        <f t="shared" si="205"/>
        <v/>
      </c>
      <c r="R1145" s="7" t="str">
        <f t="shared" si="206"/>
        <v/>
      </c>
      <c r="AH1145" s="9" t="str">
        <f t="shared" si="207"/>
        <v/>
      </c>
      <c r="AI1145" s="9" t="str">
        <f t="shared" si="208"/>
        <v/>
      </c>
    </row>
    <row r="1146" spans="1:35" ht="20.100000000000001" customHeight="1">
      <c r="A1146" s="8" t="str">
        <f t="shared" si="209"/>
        <v/>
      </c>
      <c r="M1146" s="7" t="str">
        <f>IF(A1146="","",IF(S1146="",IF(A1146="","",VLOOKUP(K1146,calendar_price_2013,MATCH(SUMIF(A$2:A11736,A1146,L$2:L11736),Sheet2!$C$1:$P$1,0)+1,0)),S1146)*L1146)</f>
        <v/>
      </c>
      <c r="N1146" s="7" t="str">
        <f t="shared" si="204"/>
        <v/>
      </c>
      <c r="O1146" s="7" t="str">
        <f t="shared" si="205"/>
        <v/>
      </c>
      <c r="R1146" s="7" t="str">
        <f t="shared" si="206"/>
        <v/>
      </c>
      <c r="AH1146" s="9" t="str">
        <f t="shared" si="207"/>
        <v/>
      </c>
      <c r="AI1146" s="9" t="str">
        <f t="shared" si="208"/>
        <v/>
      </c>
    </row>
    <row r="1147" spans="1:35" ht="20.100000000000001" customHeight="1">
      <c r="A1147" s="8" t="str">
        <f t="shared" si="209"/>
        <v/>
      </c>
      <c r="M1147" s="7" t="str">
        <f>IF(A1147="","",IF(S1147="",IF(A1147="","",VLOOKUP(K1147,calendar_price_2013,MATCH(SUMIF(A$2:A11737,A1147,L$2:L11737),Sheet2!$C$1:$P$1,0)+1,0)),S1147)*L1147)</f>
        <v/>
      </c>
      <c r="N1147" s="7" t="str">
        <f t="shared" si="204"/>
        <v/>
      </c>
      <c r="O1147" s="7" t="str">
        <f t="shared" si="205"/>
        <v/>
      </c>
      <c r="R1147" s="7" t="str">
        <f t="shared" si="206"/>
        <v/>
      </c>
      <c r="AH1147" s="9" t="str">
        <f t="shared" si="207"/>
        <v/>
      </c>
      <c r="AI1147" s="9" t="str">
        <f t="shared" si="208"/>
        <v/>
      </c>
    </row>
    <row r="1148" spans="1:35" ht="20.100000000000001" customHeight="1">
      <c r="A1148" s="8" t="str">
        <f t="shared" si="209"/>
        <v/>
      </c>
      <c r="M1148" s="7" t="str">
        <f>IF(A1148="","",IF(S1148="",IF(A1148="","",VLOOKUP(K1148,calendar_price_2013,MATCH(SUMIF(A$2:A11738,A1148,L$2:L11738),Sheet2!$C$1:$P$1,0)+1,0)),S1148)*L1148)</f>
        <v/>
      </c>
      <c r="N1148" s="7" t="str">
        <f t="shared" si="204"/>
        <v/>
      </c>
      <c r="O1148" s="7" t="str">
        <f t="shared" si="205"/>
        <v/>
      </c>
      <c r="R1148" s="7" t="str">
        <f t="shared" si="206"/>
        <v/>
      </c>
      <c r="AH1148" s="9" t="str">
        <f t="shared" si="207"/>
        <v/>
      </c>
      <c r="AI1148" s="9" t="str">
        <f t="shared" si="208"/>
        <v/>
      </c>
    </row>
    <row r="1149" spans="1:35" ht="20.100000000000001" customHeight="1">
      <c r="A1149" s="8" t="str">
        <f t="shared" si="209"/>
        <v/>
      </c>
      <c r="M1149" s="7" t="str">
        <f>IF(A1149="","",IF(S1149="",IF(A1149="","",VLOOKUP(K1149,calendar_price_2013,MATCH(SUMIF(A$2:A11739,A1149,L$2:L11739),Sheet2!$C$1:$P$1,0)+1,0)),S1149)*L1149)</f>
        <v/>
      </c>
      <c r="N1149" s="7" t="str">
        <f t="shared" si="204"/>
        <v/>
      </c>
      <c r="O1149" s="7" t="str">
        <f t="shared" si="205"/>
        <v/>
      </c>
      <c r="R1149" s="7" t="str">
        <f t="shared" si="206"/>
        <v/>
      </c>
      <c r="AH1149" s="9" t="str">
        <f t="shared" si="207"/>
        <v/>
      </c>
      <c r="AI1149" s="9" t="str">
        <f t="shared" si="208"/>
        <v/>
      </c>
    </row>
    <row r="1150" spans="1:35" ht="20.100000000000001" customHeight="1">
      <c r="A1150" s="8" t="str">
        <f t="shared" si="209"/>
        <v/>
      </c>
      <c r="M1150" s="7" t="str">
        <f>IF(A1150="","",IF(S1150="",IF(A1150="","",VLOOKUP(K1150,calendar_price_2013,MATCH(SUMIF(A$2:A11740,A1150,L$2:L11740),Sheet2!$C$1:$P$1,0)+1,0)),S1150)*L1150)</f>
        <v/>
      </c>
      <c r="N1150" s="7" t="str">
        <f t="shared" si="204"/>
        <v/>
      </c>
      <c r="O1150" s="7" t="str">
        <f t="shared" si="205"/>
        <v/>
      </c>
      <c r="R1150" s="7" t="str">
        <f t="shared" si="206"/>
        <v/>
      </c>
      <c r="AH1150" s="9" t="str">
        <f t="shared" si="207"/>
        <v/>
      </c>
      <c r="AI1150" s="9" t="str">
        <f t="shared" si="208"/>
        <v/>
      </c>
    </row>
    <row r="1151" spans="1:35" ht="20.100000000000001" customHeight="1">
      <c r="A1151" s="8" t="str">
        <f t="shared" si="209"/>
        <v/>
      </c>
      <c r="M1151" s="7" t="str">
        <f>IF(A1151="","",IF(S1151="",IF(A1151="","",VLOOKUP(K1151,calendar_price_2013,MATCH(SUMIF(A$2:A11741,A1151,L$2:L11741),Sheet2!$C$1:$P$1,0)+1,0)),S1151)*L1151)</f>
        <v/>
      </c>
      <c r="N1151" s="7" t="str">
        <f t="shared" si="204"/>
        <v/>
      </c>
      <c r="O1151" s="7" t="str">
        <f t="shared" si="205"/>
        <v/>
      </c>
      <c r="R1151" s="7" t="str">
        <f t="shared" si="206"/>
        <v/>
      </c>
      <c r="AH1151" s="9" t="str">
        <f t="shared" si="207"/>
        <v/>
      </c>
      <c r="AI1151" s="9" t="str">
        <f t="shared" si="208"/>
        <v/>
      </c>
    </row>
    <row r="1152" spans="1:35" ht="20.100000000000001" customHeight="1">
      <c r="A1152" s="8" t="str">
        <f t="shared" si="209"/>
        <v/>
      </c>
      <c r="M1152" s="7" t="str">
        <f>IF(A1152="","",IF(S1152="",IF(A1152="","",VLOOKUP(K1152,calendar_price_2013,MATCH(SUMIF(A$2:A11742,A1152,L$2:L11742),Sheet2!$C$1:$P$1,0)+1,0)),S1152)*L1152)</f>
        <v/>
      </c>
      <c r="N1152" s="7" t="str">
        <f t="shared" si="204"/>
        <v/>
      </c>
      <c r="O1152" s="7" t="str">
        <f t="shared" si="205"/>
        <v/>
      </c>
      <c r="R1152" s="7" t="str">
        <f t="shared" si="206"/>
        <v/>
      </c>
      <c r="AH1152" s="9" t="str">
        <f t="shared" si="207"/>
        <v/>
      </c>
      <c r="AI1152" s="9" t="str">
        <f t="shared" si="208"/>
        <v/>
      </c>
    </row>
    <row r="1153" spans="1:35" ht="20.100000000000001" customHeight="1">
      <c r="A1153" s="8" t="str">
        <f t="shared" si="209"/>
        <v/>
      </c>
      <c r="M1153" s="7" t="str">
        <f>IF(A1153="","",IF(S1153="",IF(A1153="","",VLOOKUP(K1153,calendar_price_2013,MATCH(SUMIF(A$2:A11743,A1153,L$2:L11743),Sheet2!$C$1:$P$1,0)+1,0)),S1153)*L1153)</f>
        <v/>
      </c>
      <c r="N1153" s="7" t="str">
        <f t="shared" si="204"/>
        <v/>
      </c>
      <c r="O1153" s="7" t="str">
        <f t="shared" si="205"/>
        <v/>
      </c>
      <c r="R1153" s="7" t="str">
        <f t="shared" si="206"/>
        <v/>
      </c>
      <c r="AH1153" s="9" t="str">
        <f t="shared" si="207"/>
        <v/>
      </c>
      <c r="AI1153" s="9" t="str">
        <f t="shared" si="208"/>
        <v/>
      </c>
    </row>
    <row r="1154" spans="1:35" ht="20.100000000000001" customHeight="1">
      <c r="A1154" s="8" t="str">
        <f t="shared" si="209"/>
        <v/>
      </c>
      <c r="M1154" s="7" t="str">
        <f>IF(A1154="","",IF(S1154="",IF(A1154="","",VLOOKUP(K1154,calendar_price_2013,MATCH(SUMIF(A$2:A11744,A1154,L$2:L11744),Sheet2!$C$1:$P$1,0)+1,0)),S1154)*L1154)</f>
        <v/>
      </c>
      <c r="N1154" s="7" t="str">
        <f t="shared" si="204"/>
        <v/>
      </c>
      <c r="O1154" s="7" t="str">
        <f t="shared" si="205"/>
        <v/>
      </c>
      <c r="R1154" s="7" t="str">
        <f t="shared" si="206"/>
        <v/>
      </c>
      <c r="AH1154" s="9" t="str">
        <f t="shared" si="207"/>
        <v/>
      </c>
      <c r="AI1154" s="9" t="str">
        <f t="shared" si="208"/>
        <v/>
      </c>
    </row>
    <row r="1155" spans="1:35" ht="20.100000000000001" customHeight="1">
      <c r="A1155" s="8" t="str">
        <f t="shared" si="209"/>
        <v/>
      </c>
      <c r="M1155" s="7" t="str">
        <f>IF(A1155="","",IF(S1155="",IF(A1155="","",VLOOKUP(K1155,calendar_price_2013,MATCH(SUMIF(A$2:A11745,A1155,L$2:L11745),Sheet2!$C$1:$P$1,0)+1,0)),S1155)*L1155)</f>
        <v/>
      </c>
      <c r="N1155" s="7" t="str">
        <f t="shared" si="204"/>
        <v/>
      </c>
      <c r="O1155" s="7" t="str">
        <f t="shared" si="205"/>
        <v/>
      </c>
      <c r="R1155" s="7" t="str">
        <f t="shared" si="206"/>
        <v/>
      </c>
      <c r="AH1155" s="9" t="str">
        <f t="shared" si="207"/>
        <v/>
      </c>
      <c r="AI1155" s="9" t="str">
        <f t="shared" si="208"/>
        <v/>
      </c>
    </row>
    <row r="1156" spans="1:35" ht="20.100000000000001" customHeight="1">
      <c r="A1156" s="8" t="str">
        <f t="shared" si="209"/>
        <v/>
      </c>
      <c r="M1156" s="7" t="str">
        <f>IF(A1156="","",IF(S1156="",IF(A1156="","",VLOOKUP(K1156,calendar_price_2013,MATCH(SUMIF(A$2:A11746,A1156,L$2:L11746),Sheet2!$C$1:$P$1,0)+1,0)),S1156)*L1156)</f>
        <v/>
      </c>
      <c r="N1156" s="7" t="str">
        <f t="shared" si="204"/>
        <v/>
      </c>
      <c r="O1156" s="7" t="str">
        <f t="shared" si="205"/>
        <v/>
      </c>
      <c r="R1156" s="7" t="str">
        <f t="shared" si="206"/>
        <v/>
      </c>
      <c r="AH1156" s="9" t="str">
        <f t="shared" si="207"/>
        <v/>
      </c>
      <c r="AI1156" s="9" t="str">
        <f t="shared" si="208"/>
        <v/>
      </c>
    </row>
    <row r="1157" spans="1:35" ht="20.100000000000001" customHeight="1">
      <c r="A1157" s="8" t="str">
        <f t="shared" si="209"/>
        <v/>
      </c>
      <c r="M1157" s="7" t="str">
        <f>IF(A1157="","",IF(S1157="",IF(A1157="","",VLOOKUP(K1157,calendar_price_2013,MATCH(SUMIF(A$2:A11747,A1157,L$2:L11747),Sheet2!$C$1:$P$1,0)+1,0)),S1157)*L1157)</f>
        <v/>
      </c>
      <c r="N1157" s="7" t="str">
        <f t="shared" si="204"/>
        <v/>
      </c>
      <c r="O1157" s="7" t="str">
        <f t="shared" si="205"/>
        <v/>
      </c>
      <c r="R1157" s="7" t="str">
        <f t="shared" si="206"/>
        <v/>
      </c>
      <c r="AH1157" s="9" t="str">
        <f t="shared" si="207"/>
        <v/>
      </c>
      <c r="AI1157" s="9" t="str">
        <f t="shared" si="208"/>
        <v/>
      </c>
    </row>
    <row r="1158" spans="1:35" ht="20.100000000000001" customHeight="1">
      <c r="A1158" s="8" t="str">
        <f t="shared" si="209"/>
        <v/>
      </c>
      <c r="M1158" s="7" t="str">
        <f>IF(A1158="","",IF(S1158="",IF(A1158="","",VLOOKUP(K1158,calendar_price_2013,MATCH(SUMIF(A$2:A11748,A1158,L$2:L11748),Sheet2!$C$1:$P$1,0)+1,0)),S1158)*L1158)</f>
        <v/>
      </c>
      <c r="N1158" s="7" t="str">
        <f t="shared" si="204"/>
        <v/>
      </c>
      <c r="O1158" s="7" t="str">
        <f t="shared" si="205"/>
        <v/>
      </c>
      <c r="R1158" s="7" t="str">
        <f t="shared" si="206"/>
        <v/>
      </c>
      <c r="AH1158" s="9" t="str">
        <f t="shared" si="207"/>
        <v/>
      </c>
      <c r="AI1158" s="9" t="str">
        <f t="shared" si="208"/>
        <v/>
      </c>
    </row>
    <row r="1159" spans="1:35" ht="20.100000000000001" customHeight="1">
      <c r="A1159" s="8" t="str">
        <f t="shared" si="209"/>
        <v/>
      </c>
      <c r="M1159" s="7" t="str">
        <f>IF(A1159="","",IF(S1159="",IF(A1159="","",VLOOKUP(K1159,calendar_price_2013,MATCH(SUMIF(A$2:A11749,A1159,L$2:L11749),Sheet2!$C$1:$P$1,0)+1,0)),S1159)*L1159)</f>
        <v/>
      </c>
      <c r="N1159" s="7" t="str">
        <f t="shared" si="204"/>
        <v/>
      </c>
      <c r="O1159" s="7" t="str">
        <f t="shared" si="205"/>
        <v/>
      </c>
      <c r="R1159" s="7" t="str">
        <f t="shared" si="206"/>
        <v/>
      </c>
      <c r="AH1159" s="9" t="str">
        <f t="shared" si="207"/>
        <v/>
      </c>
      <c r="AI1159" s="9" t="str">
        <f t="shared" si="208"/>
        <v/>
      </c>
    </row>
    <row r="1160" spans="1:35" ht="20.100000000000001" customHeight="1">
      <c r="A1160" s="8" t="str">
        <f t="shared" si="209"/>
        <v/>
      </c>
      <c r="M1160" s="7" t="str">
        <f>IF(A1160="","",IF(S1160="",IF(A1160="","",VLOOKUP(K1160,calendar_price_2013,MATCH(SUMIF(A$2:A11750,A1160,L$2:L11750),Sheet2!$C$1:$P$1,0)+1,0)),S1160)*L1160)</f>
        <v/>
      </c>
      <c r="N1160" s="7" t="str">
        <f t="shared" si="204"/>
        <v/>
      </c>
      <c r="O1160" s="7" t="str">
        <f t="shared" si="205"/>
        <v/>
      </c>
      <c r="R1160" s="7" t="str">
        <f t="shared" si="206"/>
        <v/>
      </c>
      <c r="AH1160" s="9" t="str">
        <f t="shared" si="207"/>
        <v/>
      </c>
      <c r="AI1160" s="9" t="str">
        <f t="shared" si="208"/>
        <v/>
      </c>
    </row>
    <row r="1161" spans="1:35" ht="20.100000000000001" customHeight="1">
      <c r="A1161" s="8" t="str">
        <f t="shared" si="209"/>
        <v/>
      </c>
      <c r="M1161" s="7" t="str">
        <f>IF(A1161="","",IF(S1161="",IF(A1161="","",VLOOKUP(K1161,calendar_price_2013,MATCH(SUMIF(A$2:A11751,A1161,L$2:L11751),Sheet2!$C$1:$P$1,0)+1,0)),S1161)*L1161)</f>
        <v/>
      </c>
      <c r="N1161" s="7" t="str">
        <f t="shared" si="204"/>
        <v/>
      </c>
      <c r="O1161" s="7" t="str">
        <f t="shared" si="205"/>
        <v/>
      </c>
      <c r="R1161" s="7" t="str">
        <f t="shared" si="206"/>
        <v/>
      </c>
      <c r="AH1161" s="9" t="str">
        <f t="shared" si="207"/>
        <v/>
      </c>
      <c r="AI1161" s="9" t="str">
        <f t="shared" si="208"/>
        <v/>
      </c>
    </row>
    <row r="1162" spans="1:35" ht="20.100000000000001" customHeight="1">
      <c r="A1162" s="8" t="str">
        <f t="shared" si="209"/>
        <v/>
      </c>
      <c r="M1162" s="7" t="str">
        <f>IF(A1162="","",IF(S1162="",IF(A1162="","",VLOOKUP(K1162,calendar_price_2013,MATCH(SUMIF(A$2:A11752,A1162,L$2:L11752),Sheet2!$C$1:$P$1,0)+1,0)),S1162)*L1162)</f>
        <v/>
      </c>
      <c r="N1162" s="7" t="str">
        <f t="shared" si="204"/>
        <v/>
      </c>
      <c r="O1162" s="7" t="str">
        <f t="shared" si="205"/>
        <v/>
      </c>
      <c r="R1162" s="7" t="str">
        <f t="shared" si="206"/>
        <v/>
      </c>
      <c r="AH1162" s="9" t="str">
        <f t="shared" si="207"/>
        <v/>
      </c>
      <c r="AI1162" s="9" t="str">
        <f t="shared" si="208"/>
        <v/>
      </c>
    </row>
    <row r="1163" spans="1:35" ht="20.100000000000001" customHeight="1">
      <c r="A1163" s="8" t="str">
        <f t="shared" si="209"/>
        <v/>
      </c>
      <c r="M1163" s="7" t="str">
        <f>IF(A1163="","",IF(S1163="",IF(A1163="","",VLOOKUP(K1163,calendar_price_2013,MATCH(SUMIF(A$2:A11753,A1163,L$2:L11753),Sheet2!$C$1:$P$1,0)+1,0)),S1163)*L1163)</f>
        <v/>
      </c>
      <c r="N1163" s="7" t="str">
        <f t="shared" si="204"/>
        <v/>
      </c>
      <c r="O1163" s="7" t="str">
        <f t="shared" si="205"/>
        <v/>
      </c>
      <c r="R1163" s="7" t="str">
        <f t="shared" si="206"/>
        <v/>
      </c>
      <c r="AH1163" s="9" t="str">
        <f t="shared" si="207"/>
        <v/>
      </c>
      <c r="AI1163" s="9" t="str">
        <f t="shared" si="208"/>
        <v/>
      </c>
    </row>
    <row r="1164" spans="1:35" ht="20.100000000000001" customHeight="1">
      <c r="A1164" s="8" t="str">
        <f t="shared" si="209"/>
        <v/>
      </c>
      <c r="M1164" s="7" t="str">
        <f>IF(A1164="","",IF(S1164="",IF(A1164="","",VLOOKUP(K1164,calendar_price_2013,MATCH(SUMIF(A$2:A11754,A1164,L$2:L11754),Sheet2!$C$1:$P$1,0)+1,0)),S1164)*L1164)</f>
        <v/>
      </c>
      <c r="N1164" s="7" t="str">
        <f t="shared" si="204"/>
        <v/>
      </c>
      <c r="O1164" s="7" t="str">
        <f t="shared" si="205"/>
        <v/>
      </c>
      <c r="R1164" s="7" t="str">
        <f t="shared" si="206"/>
        <v/>
      </c>
      <c r="AH1164" s="9" t="str">
        <f t="shared" si="207"/>
        <v/>
      </c>
      <c r="AI1164" s="9" t="str">
        <f t="shared" si="208"/>
        <v/>
      </c>
    </row>
    <row r="1165" spans="1:35" ht="20.100000000000001" customHeight="1">
      <c r="A1165" s="8" t="str">
        <f t="shared" si="209"/>
        <v/>
      </c>
      <c r="M1165" s="7" t="str">
        <f>IF(A1165="","",IF(S1165="",IF(A1165="","",VLOOKUP(K1165,calendar_price_2013,MATCH(SUMIF(A$2:A11755,A1165,L$2:L11755),Sheet2!$C$1:$P$1,0)+1,0)),S1165)*L1165)</f>
        <v/>
      </c>
      <c r="N1165" s="7" t="str">
        <f t="shared" si="204"/>
        <v/>
      </c>
      <c r="O1165" s="7" t="str">
        <f t="shared" si="205"/>
        <v/>
      </c>
      <c r="R1165" s="7" t="str">
        <f t="shared" si="206"/>
        <v/>
      </c>
      <c r="AH1165" s="9" t="str">
        <f t="shared" si="207"/>
        <v/>
      </c>
      <c r="AI1165" s="9" t="str">
        <f t="shared" si="208"/>
        <v/>
      </c>
    </row>
    <row r="1166" spans="1:35" ht="20.100000000000001" customHeight="1">
      <c r="A1166" s="8" t="str">
        <f t="shared" si="209"/>
        <v/>
      </c>
      <c r="M1166" s="7" t="str">
        <f>IF(A1166="","",IF(S1166="",IF(A1166="","",VLOOKUP(K1166,calendar_price_2013,MATCH(SUMIF(A$2:A11756,A1166,L$2:L11756),Sheet2!$C$1:$P$1,0)+1,0)),S1166)*L1166)</f>
        <v/>
      </c>
      <c r="N1166" s="7" t="str">
        <f t="shared" si="204"/>
        <v/>
      </c>
      <c r="O1166" s="7" t="str">
        <f t="shared" si="205"/>
        <v/>
      </c>
      <c r="R1166" s="7" t="str">
        <f t="shared" si="206"/>
        <v/>
      </c>
      <c r="AH1166" s="9" t="str">
        <f t="shared" si="207"/>
        <v/>
      </c>
      <c r="AI1166" s="9" t="str">
        <f t="shared" si="208"/>
        <v/>
      </c>
    </row>
    <row r="1167" spans="1:35" ht="20.100000000000001" customHeight="1">
      <c r="A1167" s="8" t="str">
        <f t="shared" si="209"/>
        <v/>
      </c>
      <c r="M1167" s="7" t="str">
        <f>IF(A1167="","",IF(S1167="",IF(A1167="","",VLOOKUP(K1167,calendar_price_2013,MATCH(SUMIF(A$2:A11757,A1167,L$2:L11757),Sheet2!$C$1:$P$1,0)+1,0)),S1167)*L1167)</f>
        <v/>
      </c>
      <c r="N1167" s="7" t="str">
        <f t="shared" si="204"/>
        <v/>
      </c>
      <c r="O1167" s="7" t="str">
        <f t="shared" si="205"/>
        <v/>
      </c>
      <c r="R1167" s="7" t="str">
        <f t="shared" si="206"/>
        <v/>
      </c>
      <c r="AH1167" s="9" t="str">
        <f t="shared" si="207"/>
        <v/>
      </c>
      <c r="AI1167" s="9" t="str">
        <f t="shared" si="208"/>
        <v/>
      </c>
    </row>
    <row r="1168" spans="1:35" ht="20.100000000000001" customHeight="1">
      <c r="A1168" s="8" t="str">
        <f t="shared" si="209"/>
        <v/>
      </c>
      <c r="M1168" s="7" t="str">
        <f>IF(A1168="","",IF(S1168="",IF(A1168="","",VLOOKUP(K1168,calendar_price_2013,MATCH(SUMIF(A$2:A11758,A1168,L$2:L11758),Sheet2!$C$1:$P$1,0)+1,0)),S1168)*L1168)</f>
        <v/>
      </c>
      <c r="N1168" s="7" t="str">
        <f t="shared" si="204"/>
        <v/>
      </c>
      <c r="O1168" s="7" t="str">
        <f t="shared" si="205"/>
        <v/>
      </c>
      <c r="R1168" s="7" t="str">
        <f t="shared" si="206"/>
        <v/>
      </c>
      <c r="AH1168" s="9" t="str">
        <f t="shared" si="207"/>
        <v/>
      </c>
      <c r="AI1168" s="9" t="str">
        <f t="shared" si="208"/>
        <v/>
      </c>
    </row>
    <row r="1169" spans="1:35" ht="20.100000000000001" customHeight="1">
      <c r="A1169" s="8" t="str">
        <f t="shared" si="209"/>
        <v/>
      </c>
      <c r="M1169" s="7" t="str">
        <f>IF(A1169="","",IF(S1169="",IF(A1169="","",VLOOKUP(K1169,calendar_price_2013,MATCH(SUMIF(A$2:A11759,A1169,L$2:L11759),Sheet2!$C$1:$P$1,0)+1,0)),S1169)*L1169)</f>
        <v/>
      </c>
      <c r="N1169" s="7" t="str">
        <f t="shared" si="204"/>
        <v/>
      </c>
      <c r="O1169" s="7" t="str">
        <f t="shared" si="205"/>
        <v/>
      </c>
      <c r="R1169" s="7" t="str">
        <f t="shared" si="206"/>
        <v/>
      </c>
      <c r="AH1169" s="9" t="str">
        <f t="shared" si="207"/>
        <v/>
      </c>
      <c r="AI1169" s="9" t="str">
        <f t="shared" si="208"/>
        <v/>
      </c>
    </row>
    <row r="1170" spans="1:35" ht="20.100000000000001" customHeight="1">
      <c r="A1170" s="8" t="str">
        <f t="shared" si="209"/>
        <v/>
      </c>
      <c r="M1170" s="7" t="str">
        <f>IF(A1170="","",IF(S1170="",IF(A1170="","",VLOOKUP(K1170,calendar_price_2013,MATCH(SUMIF(A$2:A11760,A1170,L$2:L11760),Sheet2!$C$1:$P$1,0)+1,0)),S1170)*L1170)</f>
        <v/>
      </c>
      <c r="N1170" s="7" t="str">
        <f t="shared" si="204"/>
        <v/>
      </c>
      <c r="O1170" s="7" t="str">
        <f t="shared" si="205"/>
        <v/>
      </c>
      <c r="R1170" s="7" t="str">
        <f t="shared" si="206"/>
        <v/>
      </c>
      <c r="AH1170" s="9" t="str">
        <f t="shared" si="207"/>
        <v/>
      </c>
      <c r="AI1170" s="9" t="str">
        <f t="shared" si="208"/>
        <v/>
      </c>
    </row>
    <row r="1171" spans="1:35" ht="20.100000000000001" customHeight="1">
      <c r="A1171" s="8" t="str">
        <f t="shared" si="209"/>
        <v/>
      </c>
      <c r="M1171" s="7" t="str">
        <f>IF(A1171="","",IF(S1171="",IF(A1171="","",VLOOKUP(K1171,calendar_price_2013,MATCH(SUMIF(A$2:A11761,A1171,L$2:L11761),Sheet2!$C$1:$P$1,0)+1,0)),S1171)*L1171)</f>
        <v/>
      </c>
      <c r="N1171" s="7" t="str">
        <f t="shared" si="204"/>
        <v/>
      </c>
      <c r="O1171" s="7" t="str">
        <f t="shared" si="205"/>
        <v/>
      </c>
      <c r="R1171" s="7" t="str">
        <f t="shared" si="206"/>
        <v/>
      </c>
      <c r="AH1171" s="9" t="str">
        <f t="shared" si="207"/>
        <v/>
      </c>
      <c r="AI1171" s="9" t="str">
        <f t="shared" si="208"/>
        <v/>
      </c>
    </row>
    <row r="1172" spans="1:35" ht="20.100000000000001" customHeight="1">
      <c r="A1172" s="8" t="str">
        <f t="shared" si="209"/>
        <v/>
      </c>
      <c r="M1172" s="7" t="str">
        <f>IF(A1172="","",IF(S1172="",IF(A1172="","",VLOOKUP(K1172,calendar_price_2013,MATCH(SUMIF(A$2:A11762,A1172,L$2:L11762),Sheet2!$C$1:$P$1,0)+1,0)),S1172)*L1172)</f>
        <v/>
      </c>
      <c r="N1172" s="7" t="str">
        <f t="shared" si="204"/>
        <v/>
      </c>
      <c r="O1172" s="7" t="str">
        <f t="shared" si="205"/>
        <v/>
      </c>
      <c r="R1172" s="7" t="str">
        <f t="shared" si="206"/>
        <v/>
      </c>
      <c r="AH1172" s="9" t="str">
        <f t="shared" si="207"/>
        <v/>
      </c>
      <c r="AI1172" s="9" t="str">
        <f t="shared" si="208"/>
        <v/>
      </c>
    </row>
    <row r="1173" spans="1:35" ht="20.100000000000001" customHeight="1">
      <c r="A1173" s="8" t="str">
        <f t="shared" si="209"/>
        <v/>
      </c>
      <c r="M1173" s="7" t="str">
        <f>IF(A1173="","",IF(S1173="",IF(A1173="","",VLOOKUP(K1173,calendar_price_2013,MATCH(SUMIF(A$2:A11763,A1173,L$2:L11763),Sheet2!$C$1:$P$1,0)+1,0)),S1173)*L1173)</f>
        <v/>
      </c>
      <c r="N1173" s="7" t="str">
        <f t="shared" si="204"/>
        <v/>
      </c>
      <c r="O1173" s="7" t="str">
        <f t="shared" si="205"/>
        <v/>
      </c>
      <c r="R1173" s="7" t="str">
        <f t="shared" si="206"/>
        <v/>
      </c>
      <c r="AH1173" s="9" t="str">
        <f t="shared" si="207"/>
        <v/>
      </c>
      <c r="AI1173" s="9" t="str">
        <f t="shared" si="208"/>
        <v/>
      </c>
    </row>
    <row r="1174" spans="1:35" ht="20.100000000000001" customHeight="1">
      <c r="A1174" s="8" t="str">
        <f t="shared" si="209"/>
        <v/>
      </c>
      <c r="M1174" s="7" t="str">
        <f>IF(A1174="","",IF(S1174="",IF(A1174="","",VLOOKUP(K1174,calendar_price_2013,MATCH(SUMIF(A$2:A11764,A1174,L$2:L11764),Sheet2!$C$1:$P$1,0)+1,0)),S1174)*L1174)</f>
        <v/>
      </c>
      <c r="N1174" s="7" t="str">
        <f t="shared" si="204"/>
        <v/>
      </c>
      <c r="O1174" s="7" t="str">
        <f t="shared" si="205"/>
        <v/>
      </c>
      <c r="R1174" s="7" t="str">
        <f t="shared" si="206"/>
        <v/>
      </c>
      <c r="AH1174" s="9" t="str">
        <f t="shared" si="207"/>
        <v/>
      </c>
      <c r="AI1174" s="9" t="str">
        <f t="shared" si="208"/>
        <v/>
      </c>
    </row>
    <row r="1175" spans="1:35" ht="20.100000000000001" customHeight="1">
      <c r="A1175" s="8" t="str">
        <f t="shared" si="209"/>
        <v/>
      </c>
      <c r="M1175" s="7" t="str">
        <f>IF(A1175="","",IF(S1175="",IF(A1175="","",VLOOKUP(K1175,calendar_price_2013,MATCH(SUMIF(A$2:A11765,A1175,L$2:L11765),Sheet2!$C$1:$P$1,0)+1,0)),S1175)*L1175)</f>
        <v/>
      </c>
      <c r="N1175" s="7" t="str">
        <f t="shared" si="204"/>
        <v/>
      </c>
      <c r="O1175" s="7" t="str">
        <f t="shared" si="205"/>
        <v/>
      </c>
      <c r="R1175" s="7" t="str">
        <f t="shared" si="206"/>
        <v/>
      </c>
      <c r="AH1175" s="9" t="str">
        <f t="shared" si="207"/>
        <v/>
      </c>
      <c r="AI1175" s="9" t="str">
        <f t="shared" si="208"/>
        <v/>
      </c>
    </row>
    <row r="1176" spans="1:35" ht="20.100000000000001" customHeight="1">
      <c r="A1176" s="8" t="str">
        <f t="shared" si="209"/>
        <v/>
      </c>
      <c r="M1176" s="7" t="str">
        <f>IF(A1176="","",IF(S1176="",IF(A1176="","",VLOOKUP(K1176,calendar_price_2013,MATCH(SUMIF(A$2:A11766,A1176,L$2:L11766),Sheet2!$C$1:$P$1,0)+1,0)),S1176)*L1176)</f>
        <v/>
      </c>
      <c r="N1176" s="7" t="str">
        <f t="shared" si="204"/>
        <v/>
      </c>
      <c r="O1176" s="7" t="str">
        <f t="shared" si="205"/>
        <v/>
      </c>
      <c r="R1176" s="7" t="str">
        <f t="shared" si="206"/>
        <v/>
      </c>
      <c r="AH1176" s="9" t="str">
        <f t="shared" si="207"/>
        <v/>
      </c>
      <c r="AI1176" s="9" t="str">
        <f t="shared" si="208"/>
        <v/>
      </c>
    </row>
    <row r="1177" spans="1:35" ht="20.100000000000001" customHeight="1">
      <c r="A1177" s="8" t="str">
        <f t="shared" si="209"/>
        <v/>
      </c>
      <c r="M1177" s="7" t="str">
        <f>IF(A1177="","",IF(S1177="",IF(A1177="","",VLOOKUP(K1177,calendar_price_2013,MATCH(SUMIF(A$2:A11767,A1177,L$2:L11767),Sheet2!$C$1:$P$1,0)+1,0)),S1177)*L1177)</f>
        <v/>
      </c>
      <c r="N1177" s="7" t="str">
        <f t="shared" si="204"/>
        <v/>
      </c>
      <c r="O1177" s="7" t="str">
        <f t="shared" si="205"/>
        <v/>
      </c>
      <c r="R1177" s="7" t="str">
        <f t="shared" si="206"/>
        <v/>
      </c>
      <c r="AH1177" s="9" t="str">
        <f t="shared" si="207"/>
        <v/>
      </c>
      <c r="AI1177" s="9" t="str">
        <f t="shared" si="208"/>
        <v/>
      </c>
    </row>
    <row r="1178" spans="1:35" ht="20.100000000000001" customHeight="1">
      <c r="A1178" s="8" t="str">
        <f t="shared" si="209"/>
        <v/>
      </c>
      <c r="M1178" s="7" t="str">
        <f>IF(A1178="","",IF(S1178="",IF(A1178="","",VLOOKUP(K1178,calendar_price_2013,MATCH(SUMIF(A$2:A11768,A1178,L$2:L11768),Sheet2!$C$1:$P$1,0)+1,0)),S1178)*L1178)</f>
        <v/>
      </c>
      <c r="N1178" s="7" t="str">
        <f t="shared" si="204"/>
        <v/>
      </c>
      <c r="O1178" s="7" t="str">
        <f t="shared" si="205"/>
        <v/>
      </c>
      <c r="R1178" s="7" t="str">
        <f t="shared" si="206"/>
        <v/>
      </c>
      <c r="AH1178" s="9" t="str">
        <f t="shared" si="207"/>
        <v/>
      </c>
      <c r="AI1178" s="9" t="str">
        <f t="shared" si="208"/>
        <v/>
      </c>
    </row>
    <row r="1179" spans="1:35" ht="20.100000000000001" customHeight="1">
      <c r="A1179" s="8" t="str">
        <f t="shared" si="209"/>
        <v/>
      </c>
      <c r="M1179" s="7" t="str">
        <f>IF(A1179="","",IF(S1179="",IF(A1179="","",VLOOKUP(K1179,calendar_price_2013,MATCH(SUMIF(A$2:A11769,A1179,L$2:L11769),Sheet2!$C$1:$P$1,0)+1,0)),S1179)*L1179)</f>
        <v/>
      </c>
      <c r="N1179" s="7" t="str">
        <f t="shared" si="204"/>
        <v/>
      </c>
      <c r="O1179" s="7" t="str">
        <f t="shared" si="205"/>
        <v/>
      </c>
      <c r="R1179" s="7" t="str">
        <f t="shared" si="206"/>
        <v/>
      </c>
      <c r="AH1179" s="9" t="str">
        <f t="shared" si="207"/>
        <v/>
      </c>
      <c r="AI1179" s="9" t="str">
        <f t="shared" si="208"/>
        <v/>
      </c>
    </row>
    <row r="1180" spans="1:35" ht="20.100000000000001" customHeight="1">
      <c r="A1180" s="8" t="str">
        <f t="shared" si="209"/>
        <v/>
      </c>
      <c r="M1180" s="7" t="str">
        <f>IF(A1180="","",IF(S1180="",IF(A1180="","",VLOOKUP(K1180,calendar_price_2013,MATCH(SUMIF(A$2:A11770,A1180,L$2:L11770),Sheet2!$C$1:$P$1,0)+1,0)),S1180)*L1180)</f>
        <v/>
      </c>
      <c r="N1180" s="7" t="str">
        <f t="shared" si="204"/>
        <v/>
      </c>
      <c r="O1180" s="7" t="str">
        <f t="shared" si="205"/>
        <v/>
      </c>
      <c r="R1180" s="7" t="str">
        <f t="shared" si="206"/>
        <v/>
      </c>
      <c r="AH1180" s="9" t="str">
        <f t="shared" si="207"/>
        <v/>
      </c>
      <c r="AI1180" s="9" t="str">
        <f t="shared" si="208"/>
        <v/>
      </c>
    </row>
    <row r="1181" spans="1:35" ht="20.100000000000001" customHeight="1">
      <c r="A1181" s="8" t="str">
        <f t="shared" si="209"/>
        <v/>
      </c>
      <c r="M1181" s="7" t="str">
        <f>IF(A1181="","",IF(S1181="",IF(A1181="","",VLOOKUP(K1181,calendar_price_2013,MATCH(SUMIF(A$2:A11771,A1181,L$2:L11771),Sheet2!$C$1:$P$1,0)+1,0)),S1181)*L1181)</f>
        <v/>
      </c>
      <c r="N1181" s="7" t="str">
        <f t="shared" si="204"/>
        <v/>
      </c>
      <c r="O1181" s="7" t="str">
        <f t="shared" si="205"/>
        <v/>
      </c>
      <c r="R1181" s="7" t="str">
        <f t="shared" si="206"/>
        <v/>
      </c>
      <c r="AH1181" s="9" t="str">
        <f t="shared" si="207"/>
        <v/>
      </c>
      <c r="AI1181" s="9" t="str">
        <f t="shared" si="208"/>
        <v/>
      </c>
    </row>
    <row r="1182" spans="1:35" ht="20.100000000000001" customHeight="1">
      <c r="A1182" s="8" t="str">
        <f t="shared" si="209"/>
        <v/>
      </c>
      <c r="M1182" s="7" t="str">
        <f>IF(A1182="","",IF(S1182="",IF(A1182="","",VLOOKUP(K1182,calendar_price_2013,MATCH(SUMIF(A$2:A11772,A1182,L$2:L11772),Sheet2!$C$1:$P$1,0)+1,0)),S1182)*L1182)</f>
        <v/>
      </c>
      <c r="N1182" s="7" t="str">
        <f t="shared" si="204"/>
        <v/>
      </c>
      <c r="O1182" s="7" t="str">
        <f t="shared" si="205"/>
        <v/>
      </c>
      <c r="R1182" s="7" t="str">
        <f t="shared" si="206"/>
        <v/>
      </c>
      <c r="AH1182" s="9" t="str">
        <f t="shared" si="207"/>
        <v/>
      </c>
      <c r="AI1182" s="9" t="str">
        <f t="shared" si="208"/>
        <v/>
      </c>
    </row>
    <row r="1183" spans="1:35" ht="20.100000000000001" customHeight="1">
      <c r="A1183" s="8" t="str">
        <f t="shared" si="209"/>
        <v/>
      </c>
      <c r="M1183" s="7" t="str">
        <f>IF(A1183="","",IF(S1183="",IF(A1183="","",VLOOKUP(K1183,calendar_price_2013,MATCH(SUMIF(A$2:A11773,A1183,L$2:L11773),Sheet2!$C$1:$P$1,0)+1,0)),S1183)*L1183)</f>
        <v/>
      </c>
      <c r="N1183" s="7" t="str">
        <f t="shared" si="204"/>
        <v/>
      </c>
      <c r="O1183" s="7" t="str">
        <f t="shared" si="205"/>
        <v/>
      </c>
      <c r="R1183" s="7" t="str">
        <f t="shared" si="206"/>
        <v/>
      </c>
      <c r="AH1183" s="9" t="str">
        <f t="shared" si="207"/>
        <v/>
      </c>
      <c r="AI1183" s="9" t="str">
        <f t="shared" si="208"/>
        <v/>
      </c>
    </row>
    <row r="1184" spans="1:35" ht="20.100000000000001" customHeight="1">
      <c r="A1184" s="8" t="str">
        <f t="shared" si="209"/>
        <v/>
      </c>
      <c r="M1184" s="7" t="str">
        <f>IF(A1184="","",IF(S1184="",IF(A1184="","",VLOOKUP(K1184,calendar_price_2013,MATCH(SUMIF(A$2:A11774,A1184,L$2:L11774),Sheet2!$C$1:$P$1,0)+1,0)),S1184)*L1184)</f>
        <v/>
      </c>
      <c r="N1184" s="7" t="str">
        <f t="shared" ref="N1184:N1247" si="210">IF(A1184="","",IF(T1184=1,0,M1184*0.2))</f>
        <v/>
      </c>
      <c r="O1184" s="7" t="str">
        <f t="shared" ref="O1184:O1247" si="211">IF(H1184="","",SUMIF(A1184:A11775,A1184,M1184:M11775)+SUMIF(A1184:A11775,A1184,N1184:N11775))</f>
        <v/>
      </c>
      <c r="R1184" s="7" t="str">
        <f t="shared" si="206"/>
        <v/>
      </c>
      <c r="AH1184" s="9" t="str">
        <f t="shared" si="207"/>
        <v/>
      </c>
      <c r="AI1184" s="9" t="str">
        <f t="shared" si="208"/>
        <v/>
      </c>
    </row>
    <row r="1185" spans="1:35" ht="20.100000000000001" customHeight="1">
      <c r="A1185" s="8" t="str">
        <f t="shared" si="209"/>
        <v/>
      </c>
      <c r="M1185" s="7" t="str">
        <f>IF(A1185="","",IF(S1185="",IF(A1185="","",VLOOKUP(K1185,calendar_price_2013,MATCH(SUMIF(A$2:A11775,A1185,L$2:L11775),Sheet2!$C$1:$P$1,0)+1,0)),S1185)*L1185)</f>
        <v/>
      </c>
      <c r="N1185" s="7" t="str">
        <f t="shared" si="210"/>
        <v/>
      </c>
      <c r="O1185" s="7" t="str">
        <f t="shared" si="211"/>
        <v/>
      </c>
      <c r="R1185" s="7" t="str">
        <f t="shared" ref="R1185:R1248" si="212">IF(ISBLANK(Q1185),"",Q1185-O1185)</f>
        <v/>
      </c>
      <c r="AH1185" s="9" t="str">
        <f t="shared" ref="AH1185:AH1248" si="213">IF(H1185="","",SUMIF(A1185:A11776,A1185,L1185:L11776))</f>
        <v/>
      </c>
      <c r="AI1185" s="9" t="str">
        <f t="shared" ref="AI1185:AI1248" si="214">IF(AH1185="","",AH1185/100)</f>
        <v/>
      </c>
    </row>
    <row r="1186" spans="1:35" ht="20.100000000000001" customHeight="1">
      <c r="A1186" s="8" t="str">
        <f t="shared" ref="A1186:A1249" si="215">IF(K1186="","",IF(B1186="",A1185,A1185+1))</f>
        <v/>
      </c>
      <c r="M1186" s="7" t="str">
        <f>IF(A1186="","",IF(S1186="",IF(A1186="","",VLOOKUP(K1186,calendar_price_2013,MATCH(SUMIF(A$2:A11776,A1186,L$2:L11776),Sheet2!$C$1:$P$1,0)+1,0)),S1186)*L1186)</f>
        <v/>
      </c>
      <c r="N1186" s="7" t="str">
        <f t="shared" si="210"/>
        <v/>
      </c>
      <c r="O1186" s="7" t="str">
        <f t="shared" si="211"/>
        <v/>
      </c>
      <c r="R1186" s="7" t="str">
        <f t="shared" si="212"/>
        <v/>
      </c>
      <c r="AH1186" s="9" t="str">
        <f t="shared" si="213"/>
        <v/>
      </c>
      <c r="AI1186" s="9" t="str">
        <f t="shared" si="214"/>
        <v/>
      </c>
    </row>
    <row r="1187" spans="1:35" ht="20.100000000000001" customHeight="1">
      <c r="A1187" s="8" t="str">
        <f t="shared" si="215"/>
        <v/>
      </c>
      <c r="M1187" s="7" t="str">
        <f>IF(A1187="","",IF(S1187="",IF(A1187="","",VLOOKUP(K1187,calendar_price_2013,MATCH(SUMIF(A$2:A11777,A1187,L$2:L11777),Sheet2!$C$1:$P$1,0)+1,0)),S1187)*L1187)</f>
        <v/>
      </c>
      <c r="N1187" s="7" t="str">
        <f t="shared" si="210"/>
        <v/>
      </c>
      <c r="O1187" s="7" t="str">
        <f t="shared" si="211"/>
        <v/>
      </c>
      <c r="R1187" s="7" t="str">
        <f t="shared" si="212"/>
        <v/>
      </c>
      <c r="AH1187" s="9" t="str">
        <f t="shared" si="213"/>
        <v/>
      </c>
      <c r="AI1187" s="9" t="str">
        <f t="shared" si="214"/>
        <v/>
      </c>
    </row>
    <row r="1188" spans="1:35" ht="20.100000000000001" customHeight="1">
      <c r="A1188" s="8" t="str">
        <f t="shared" si="215"/>
        <v/>
      </c>
      <c r="M1188" s="7" t="str">
        <f>IF(A1188="","",IF(S1188="",IF(A1188="","",VLOOKUP(K1188,calendar_price_2013,MATCH(SUMIF(A$2:A11778,A1188,L$2:L11778),Sheet2!$C$1:$P$1,0)+1,0)),S1188)*L1188)</f>
        <v/>
      </c>
      <c r="N1188" s="7" t="str">
        <f t="shared" si="210"/>
        <v/>
      </c>
      <c r="O1188" s="7" t="str">
        <f t="shared" si="211"/>
        <v/>
      </c>
      <c r="R1188" s="7" t="str">
        <f t="shared" si="212"/>
        <v/>
      </c>
      <c r="AH1188" s="9" t="str">
        <f t="shared" si="213"/>
        <v/>
      </c>
      <c r="AI1188" s="9" t="str">
        <f t="shared" si="214"/>
        <v/>
      </c>
    </row>
    <row r="1189" spans="1:35" ht="20.100000000000001" customHeight="1">
      <c r="A1189" s="8" t="str">
        <f t="shared" si="215"/>
        <v/>
      </c>
      <c r="M1189" s="7" t="str">
        <f>IF(A1189="","",IF(S1189="",IF(A1189="","",VLOOKUP(K1189,calendar_price_2013,MATCH(SUMIF(A$2:A11779,A1189,L$2:L11779),Sheet2!$C$1:$P$1,0)+1,0)),S1189)*L1189)</f>
        <v/>
      </c>
      <c r="N1189" s="7" t="str">
        <f t="shared" si="210"/>
        <v/>
      </c>
      <c r="O1189" s="7" t="str">
        <f t="shared" si="211"/>
        <v/>
      </c>
      <c r="R1189" s="7" t="str">
        <f t="shared" si="212"/>
        <v/>
      </c>
      <c r="AH1189" s="9" t="str">
        <f t="shared" si="213"/>
        <v/>
      </c>
      <c r="AI1189" s="9" t="str">
        <f t="shared" si="214"/>
        <v/>
      </c>
    </row>
    <row r="1190" spans="1:35" ht="20.100000000000001" customHeight="1">
      <c r="A1190" s="8" t="str">
        <f t="shared" si="215"/>
        <v/>
      </c>
      <c r="M1190" s="7" t="str">
        <f>IF(A1190="","",IF(S1190="",IF(A1190="","",VLOOKUP(K1190,calendar_price_2013,MATCH(SUMIF(A$2:A11780,A1190,L$2:L11780),Sheet2!$C$1:$P$1,0)+1,0)),S1190)*L1190)</f>
        <v/>
      </c>
      <c r="N1190" s="7" t="str">
        <f t="shared" si="210"/>
        <v/>
      </c>
      <c r="O1190" s="7" t="str">
        <f t="shared" si="211"/>
        <v/>
      </c>
      <c r="R1190" s="7" t="str">
        <f t="shared" si="212"/>
        <v/>
      </c>
      <c r="AH1190" s="9" t="str">
        <f t="shared" si="213"/>
        <v/>
      </c>
      <c r="AI1190" s="9" t="str">
        <f t="shared" si="214"/>
        <v/>
      </c>
    </row>
    <row r="1191" spans="1:35" ht="20.100000000000001" customHeight="1">
      <c r="A1191" s="8" t="str">
        <f t="shared" si="215"/>
        <v/>
      </c>
      <c r="M1191" s="7" t="str">
        <f>IF(A1191="","",IF(S1191="",IF(A1191="","",VLOOKUP(K1191,calendar_price_2013,MATCH(SUMIF(A$2:A11781,A1191,L$2:L11781),Sheet2!$C$1:$P$1,0)+1,0)),S1191)*L1191)</f>
        <v/>
      </c>
      <c r="N1191" s="7" t="str">
        <f t="shared" si="210"/>
        <v/>
      </c>
      <c r="O1191" s="7" t="str">
        <f t="shared" si="211"/>
        <v/>
      </c>
      <c r="R1191" s="7" t="str">
        <f t="shared" si="212"/>
        <v/>
      </c>
      <c r="AH1191" s="9" t="str">
        <f t="shared" si="213"/>
        <v/>
      </c>
      <c r="AI1191" s="9" t="str">
        <f t="shared" si="214"/>
        <v/>
      </c>
    </row>
    <row r="1192" spans="1:35" ht="20.100000000000001" customHeight="1">
      <c r="A1192" s="8" t="str">
        <f t="shared" si="215"/>
        <v/>
      </c>
      <c r="M1192" s="7" t="str">
        <f>IF(A1192="","",IF(S1192="",IF(A1192="","",VLOOKUP(K1192,calendar_price_2013,MATCH(SUMIF(A$2:A11782,A1192,L$2:L11782),Sheet2!$C$1:$P$1,0)+1,0)),S1192)*L1192)</f>
        <v/>
      </c>
      <c r="N1192" s="7" t="str">
        <f t="shared" si="210"/>
        <v/>
      </c>
      <c r="O1192" s="7" t="str">
        <f t="shared" si="211"/>
        <v/>
      </c>
      <c r="R1192" s="7" t="str">
        <f t="shared" si="212"/>
        <v/>
      </c>
      <c r="AH1192" s="9" t="str">
        <f t="shared" si="213"/>
        <v/>
      </c>
      <c r="AI1192" s="9" t="str">
        <f t="shared" si="214"/>
        <v/>
      </c>
    </row>
    <row r="1193" spans="1:35" ht="20.100000000000001" customHeight="1">
      <c r="A1193" s="8" t="str">
        <f t="shared" si="215"/>
        <v/>
      </c>
      <c r="M1193" s="7" t="str">
        <f>IF(A1193="","",IF(S1193="",IF(A1193="","",VLOOKUP(K1193,calendar_price_2013,MATCH(SUMIF(A$2:A11783,A1193,L$2:L11783),Sheet2!$C$1:$P$1,0)+1,0)),S1193)*L1193)</f>
        <v/>
      </c>
      <c r="N1193" s="7" t="str">
        <f t="shared" si="210"/>
        <v/>
      </c>
      <c r="O1193" s="7" t="str">
        <f t="shared" si="211"/>
        <v/>
      </c>
      <c r="R1193" s="7" t="str">
        <f t="shared" si="212"/>
        <v/>
      </c>
      <c r="AH1193" s="9" t="str">
        <f t="shared" si="213"/>
        <v/>
      </c>
      <c r="AI1193" s="9" t="str">
        <f t="shared" si="214"/>
        <v/>
      </c>
    </row>
    <row r="1194" spans="1:35" ht="20.100000000000001" customHeight="1">
      <c r="A1194" s="8" t="str">
        <f t="shared" si="215"/>
        <v/>
      </c>
      <c r="M1194" s="7" t="str">
        <f>IF(A1194="","",IF(S1194="",IF(A1194="","",VLOOKUP(K1194,calendar_price_2013,MATCH(SUMIF(A$2:A11784,A1194,L$2:L11784),Sheet2!$C$1:$P$1,0)+1,0)),S1194)*L1194)</f>
        <v/>
      </c>
      <c r="N1194" s="7" t="str">
        <f t="shared" si="210"/>
        <v/>
      </c>
      <c r="O1194" s="7" t="str">
        <f t="shared" si="211"/>
        <v/>
      </c>
      <c r="R1194" s="7" t="str">
        <f t="shared" si="212"/>
        <v/>
      </c>
      <c r="AH1194" s="9" t="str">
        <f t="shared" si="213"/>
        <v/>
      </c>
      <c r="AI1194" s="9" t="str">
        <f t="shared" si="214"/>
        <v/>
      </c>
    </row>
    <row r="1195" spans="1:35" ht="20.100000000000001" customHeight="1">
      <c r="A1195" s="8" t="str">
        <f t="shared" si="215"/>
        <v/>
      </c>
      <c r="M1195" s="7" t="str">
        <f>IF(A1195="","",IF(S1195="",IF(A1195="","",VLOOKUP(K1195,calendar_price_2013,MATCH(SUMIF(A$2:A11785,A1195,L$2:L11785),Sheet2!$C$1:$P$1,0)+1,0)),S1195)*L1195)</f>
        <v/>
      </c>
      <c r="N1195" s="7" t="str">
        <f t="shared" si="210"/>
        <v/>
      </c>
      <c r="O1195" s="7" t="str">
        <f t="shared" si="211"/>
        <v/>
      </c>
      <c r="R1195" s="7" t="str">
        <f t="shared" si="212"/>
        <v/>
      </c>
      <c r="AH1195" s="9" t="str">
        <f t="shared" si="213"/>
        <v/>
      </c>
      <c r="AI1195" s="9" t="str">
        <f t="shared" si="214"/>
        <v/>
      </c>
    </row>
    <row r="1196" spans="1:35" ht="20.100000000000001" customHeight="1">
      <c r="A1196" s="8" t="str">
        <f t="shared" si="215"/>
        <v/>
      </c>
      <c r="M1196" s="7" t="str">
        <f>IF(A1196="","",IF(S1196="",IF(A1196="","",VLOOKUP(K1196,calendar_price_2013,MATCH(SUMIF(A$2:A11786,A1196,L$2:L11786),Sheet2!$C$1:$P$1,0)+1,0)),S1196)*L1196)</f>
        <v/>
      </c>
      <c r="N1196" s="7" t="str">
        <f t="shared" si="210"/>
        <v/>
      </c>
      <c r="O1196" s="7" t="str">
        <f t="shared" si="211"/>
        <v/>
      </c>
      <c r="R1196" s="7" t="str">
        <f t="shared" si="212"/>
        <v/>
      </c>
      <c r="AH1196" s="9" t="str">
        <f t="shared" si="213"/>
        <v/>
      </c>
      <c r="AI1196" s="9" t="str">
        <f t="shared" si="214"/>
        <v/>
      </c>
    </row>
    <row r="1197" spans="1:35" ht="20.100000000000001" customHeight="1">
      <c r="A1197" s="8" t="str">
        <f t="shared" si="215"/>
        <v/>
      </c>
      <c r="M1197" s="7" t="str">
        <f>IF(A1197="","",IF(S1197="",IF(A1197="","",VLOOKUP(K1197,calendar_price_2013,MATCH(SUMIF(A$2:A11787,A1197,L$2:L11787),Sheet2!$C$1:$P$1,0)+1,0)),S1197)*L1197)</f>
        <v/>
      </c>
      <c r="N1197" s="7" t="str">
        <f t="shared" si="210"/>
        <v/>
      </c>
      <c r="O1197" s="7" t="str">
        <f t="shared" si="211"/>
        <v/>
      </c>
      <c r="R1197" s="7" t="str">
        <f t="shared" si="212"/>
        <v/>
      </c>
      <c r="AH1197" s="9" t="str">
        <f t="shared" si="213"/>
        <v/>
      </c>
      <c r="AI1197" s="9" t="str">
        <f t="shared" si="214"/>
        <v/>
      </c>
    </row>
    <row r="1198" spans="1:35" ht="20.100000000000001" customHeight="1">
      <c r="A1198" s="8" t="str">
        <f t="shared" si="215"/>
        <v/>
      </c>
      <c r="M1198" s="7" t="str">
        <f>IF(A1198="","",IF(S1198="",IF(A1198="","",VLOOKUP(K1198,calendar_price_2013,MATCH(SUMIF(A$2:A11788,A1198,L$2:L11788),Sheet2!$C$1:$P$1,0)+1,0)),S1198)*L1198)</f>
        <v/>
      </c>
      <c r="N1198" s="7" t="str">
        <f t="shared" si="210"/>
        <v/>
      </c>
      <c r="O1198" s="7" t="str">
        <f t="shared" si="211"/>
        <v/>
      </c>
      <c r="R1198" s="7" t="str">
        <f t="shared" si="212"/>
        <v/>
      </c>
      <c r="AH1198" s="9" t="str">
        <f t="shared" si="213"/>
        <v/>
      </c>
      <c r="AI1198" s="9" t="str">
        <f t="shared" si="214"/>
        <v/>
      </c>
    </row>
    <row r="1199" spans="1:35" ht="20.100000000000001" customHeight="1">
      <c r="A1199" s="8" t="str">
        <f t="shared" si="215"/>
        <v/>
      </c>
      <c r="M1199" s="7" t="str">
        <f>IF(A1199="","",IF(S1199="",IF(A1199="","",VLOOKUP(K1199,calendar_price_2013,MATCH(SUMIF(A$2:A11789,A1199,L$2:L11789),Sheet2!$C$1:$P$1,0)+1,0)),S1199)*L1199)</f>
        <v/>
      </c>
      <c r="N1199" s="7" t="str">
        <f t="shared" si="210"/>
        <v/>
      </c>
      <c r="O1199" s="7" t="str">
        <f t="shared" si="211"/>
        <v/>
      </c>
      <c r="R1199" s="7" t="str">
        <f t="shared" si="212"/>
        <v/>
      </c>
      <c r="AH1199" s="9" t="str">
        <f t="shared" si="213"/>
        <v/>
      </c>
      <c r="AI1199" s="9" t="str">
        <f t="shared" si="214"/>
        <v/>
      </c>
    </row>
    <row r="1200" spans="1:35" ht="20.100000000000001" customHeight="1">
      <c r="A1200" s="8" t="str">
        <f t="shared" si="215"/>
        <v/>
      </c>
      <c r="M1200" s="7" t="str">
        <f>IF(A1200="","",IF(S1200="",IF(A1200="","",VLOOKUP(K1200,calendar_price_2013,MATCH(SUMIF(A$2:A11790,A1200,L$2:L11790),Sheet2!$C$1:$P$1,0)+1,0)),S1200)*L1200)</f>
        <v/>
      </c>
      <c r="N1200" s="7" t="str">
        <f t="shared" si="210"/>
        <v/>
      </c>
      <c r="O1200" s="7" t="str">
        <f t="shared" si="211"/>
        <v/>
      </c>
      <c r="R1200" s="7" t="str">
        <f t="shared" si="212"/>
        <v/>
      </c>
      <c r="AH1200" s="9" t="str">
        <f t="shared" si="213"/>
        <v/>
      </c>
      <c r="AI1200" s="9" t="str">
        <f t="shared" si="214"/>
        <v/>
      </c>
    </row>
    <row r="1201" spans="1:35" ht="20.100000000000001" customHeight="1">
      <c r="A1201" s="8" t="str">
        <f t="shared" si="215"/>
        <v/>
      </c>
      <c r="M1201" s="7" t="str">
        <f>IF(A1201="","",IF(S1201="",IF(A1201="","",VLOOKUP(K1201,calendar_price_2013,MATCH(SUMIF(A$2:A11791,A1201,L$2:L11791),Sheet2!$C$1:$P$1,0)+1,0)),S1201)*L1201)</f>
        <v/>
      </c>
      <c r="N1201" s="7" t="str">
        <f t="shared" si="210"/>
        <v/>
      </c>
      <c r="O1201" s="7" t="str">
        <f t="shared" si="211"/>
        <v/>
      </c>
      <c r="R1201" s="7" t="str">
        <f t="shared" si="212"/>
        <v/>
      </c>
      <c r="AH1201" s="9" t="str">
        <f t="shared" si="213"/>
        <v/>
      </c>
      <c r="AI1201" s="9" t="str">
        <f t="shared" si="214"/>
        <v/>
      </c>
    </row>
    <row r="1202" spans="1:35" ht="20.100000000000001" customHeight="1">
      <c r="A1202" s="8" t="str">
        <f t="shared" si="215"/>
        <v/>
      </c>
      <c r="M1202" s="7" t="str">
        <f>IF(A1202="","",IF(S1202="",IF(A1202="","",VLOOKUP(K1202,calendar_price_2013,MATCH(SUMIF(A$2:A11792,A1202,L$2:L11792),Sheet2!$C$1:$P$1,0)+1,0)),S1202)*L1202)</f>
        <v/>
      </c>
      <c r="N1202" s="7" t="str">
        <f t="shared" si="210"/>
        <v/>
      </c>
      <c r="O1202" s="7" t="str">
        <f t="shared" si="211"/>
        <v/>
      </c>
      <c r="R1202" s="7" t="str">
        <f t="shared" si="212"/>
        <v/>
      </c>
      <c r="AH1202" s="9" t="str">
        <f t="shared" si="213"/>
        <v/>
      </c>
      <c r="AI1202" s="9" t="str">
        <f t="shared" si="214"/>
        <v/>
      </c>
    </row>
    <row r="1203" spans="1:35" ht="20.100000000000001" customHeight="1">
      <c r="A1203" s="8" t="str">
        <f t="shared" si="215"/>
        <v/>
      </c>
      <c r="M1203" s="7" t="str">
        <f>IF(A1203="","",IF(S1203="",IF(A1203="","",VLOOKUP(K1203,calendar_price_2013,MATCH(SUMIF(A$2:A11793,A1203,L$2:L11793),Sheet2!$C$1:$P$1,0)+1,0)),S1203)*L1203)</f>
        <v/>
      </c>
      <c r="N1203" s="7" t="str">
        <f t="shared" si="210"/>
        <v/>
      </c>
      <c r="O1203" s="7" t="str">
        <f t="shared" si="211"/>
        <v/>
      </c>
      <c r="R1203" s="7" t="str">
        <f t="shared" si="212"/>
        <v/>
      </c>
      <c r="AH1203" s="9" t="str">
        <f t="shared" si="213"/>
        <v/>
      </c>
      <c r="AI1203" s="9" t="str">
        <f t="shared" si="214"/>
        <v/>
      </c>
    </row>
    <row r="1204" spans="1:35" ht="20.100000000000001" customHeight="1">
      <c r="A1204" s="8" t="str">
        <f t="shared" si="215"/>
        <v/>
      </c>
      <c r="M1204" s="7" t="str">
        <f>IF(A1204="","",IF(S1204="",IF(A1204="","",VLOOKUP(K1204,calendar_price_2013,MATCH(SUMIF(A$2:A11794,A1204,L$2:L11794),Sheet2!$C$1:$P$1,0)+1,0)),S1204)*L1204)</f>
        <v/>
      </c>
      <c r="N1204" s="7" t="str">
        <f t="shared" si="210"/>
        <v/>
      </c>
      <c r="O1204" s="7" t="str">
        <f t="shared" si="211"/>
        <v/>
      </c>
      <c r="R1204" s="7" t="str">
        <f t="shared" si="212"/>
        <v/>
      </c>
      <c r="AH1204" s="9" t="str">
        <f t="shared" si="213"/>
        <v/>
      </c>
      <c r="AI1204" s="9" t="str">
        <f t="shared" si="214"/>
        <v/>
      </c>
    </row>
    <row r="1205" spans="1:35" ht="20.100000000000001" customHeight="1">
      <c r="A1205" s="8" t="str">
        <f t="shared" si="215"/>
        <v/>
      </c>
      <c r="M1205" s="7" t="str">
        <f>IF(A1205="","",IF(S1205="",IF(A1205="","",VLOOKUP(K1205,calendar_price_2013,MATCH(SUMIF(A$2:A11795,A1205,L$2:L11795),Sheet2!$C$1:$P$1,0)+1,0)),S1205)*L1205)</f>
        <v/>
      </c>
      <c r="N1205" s="7" t="str">
        <f t="shared" si="210"/>
        <v/>
      </c>
      <c r="O1205" s="7" t="str">
        <f t="shared" si="211"/>
        <v/>
      </c>
      <c r="R1205" s="7" t="str">
        <f t="shared" si="212"/>
        <v/>
      </c>
      <c r="AH1205" s="9" t="str">
        <f t="shared" si="213"/>
        <v/>
      </c>
      <c r="AI1205" s="9" t="str">
        <f t="shared" si="214"/>
        <v/>
      </c>
    </row>
    <row r="1206" spans="1:35" ht="20.100000000000001" customHeight="1">
      <c r="A1206" s="8" t="str">
        <f t="shared" si="215"/>
        <v/>
      </c>
      <c r="M1206" s="7" t="str">
        <f>IF(A1206="","",IF(S1206="",IF(A1206="","",VLOOKUP(K1206,calendar_price_2013,MATCH(SUMIF(A$2:A11796,A1206,L$2:L11796),Sheet2!$C$1:$P$1,0)+1,0)),S1206)*L1206)</f>
        <v/>
      </c>
      <c r="N1206" s="7" t="str">
        <f t="shared" si="210"/>
        <v/>
      </c>
      <c r="O1206" s="7" t="str">
        <f t="shared" si="211"/>
        <v/>
      </c>
      <c r="R1206" s="7" t="str">
        <f t="shared" si="212"/>
        <v/>
      </c>
      <c r="AH1206" s="9" t="str">
        <f t="shared" si="213"/>
        <v/>
      </c>
      <c r="AI1206" s="9" t="str">
        <f t="shared" si="214"/>
        <v/>
      </c>
    </row>
    <row r="1207" spans="1:35" ht="20.100000000000001" customHeight="1">
      <c r="A1207" s="8" t="str">
        <f t="shared" si="215"/>
        <v/>
      </c>
      <c r="M1207" s="7" t="str">
        <f>IF(A1207="","",IF(S1207="",IF(A1207="","",VLOOKUP(K1207,calendar_price_2013,MATCH(SUMIF(A$2:A11797,A1207,L$2:L11797),Sheet2!$C$1:$P$1,0)+1,0)),S1207)*L1207)</f>
        <v/>
      </c>
      <c r="N1207" s="7" t="str">
        <f t="shared" si="210"/>
        <v/>
      </c>
      <c r="O1207" s="7" t="str">
        <f t="shared" si="211"/>
        <v/>
      </c>
      <c r="R1207" s="7" t="str">
        <f t="shared" si="212"/>
        <v/>
      </c>
      <c r="AH1207" s="9" t="str">
        <f t="shared" si="213"/>
        <v/>
      </c>
      <c r="AI1207" s="9" t="str">
        <f t="shared" si="214"/>
        <v/>
      </c>
    </row>
    <row r="1208" spans="1:35" ht="20.100000000000001" customHeight="1">
      <c r="A1208" s="8" t="str">
        <f t="shared" si="215"/>
        <v/>
      </c>
      <c r="M1208" s="7" t="str">
        <f>IF(A1208="","",IF(S1208="",IF(A1208="","",VLOOKUP(K1208,calendar_price_2013,MATCH(SUMIF(A$2:A11798,A1208,L$2:L11798),Sheet2!$C$1:$P$1,0)+1,0)),S1208)*L1208)</f>
        <v/>
      </c>
      <c r="N1208" s="7" t="str">
        <f t="shared" si="210"/>
        <v/>
      </c>
      <c r="O1208" s="7" t="str">
        <f t="shared" si="211"/>
        <v/>
      </c>
      <c r="R1208" s="7" t="str">
        <f t="shared" si="212"/>
        <v/>
      </c>
      <c r="AH1208" s="9" t="str">
        <f t="shared" si="213"/>
        <v/>
      </c>
      <c r="AI1208" s="9" t="str">
        <f t="shared" si="214"/>
        <v/>
      </c>
    </row>
    <row r="1209" spans="1:35" ht="20.100000000000001" customHeight="1">
      <c r="A1209" s="8" t="str">
        <f t="shared" si="215"/>
        <v/>
      </c>
      <c r="M1209" s="7" t="str">
        <f>IF(A1209="","",IF(S1209="",IF(A1209="","",VLOOKUP(K1209,calendar_price_2013,MATCH(SUMIF(A$2:A11799,A1209,L$2:L11799),Sheet2!$C$1:$P$1,0)+1,0)),S1209)*L1209)</f>
        <v/>
      </c>
      <c r="N1209" s="7" t="str">
        <f t="shared" si="210"/>
        <v/>
      </c>
      <c r="O1209" s="7" t="str">
        <f t="shared" si="211"/>
        <v/>
      </c>
      <c r="R1209" s="7" t="str">
        <f t="shared" si="212"/>
        <v/>
      </c>
      <c r="AH1209" s="9" t="str">
        <f t="shared" si="213"/>
        <v/>
      </c>
      <c r="AI1209" s="9" t="str">
        <f t="shared" si="214"/>
        <v/>
      </c>
    </row>
    <row r="1210" spans="1:35" ht="20.100000000000001" customHeight="1">
      <c r="A1210" s="8" t="str">
        <f t="shared" si="215"/>
        <v/>
      </c>
      <c r="M1210" s="7" t="str">
        <f>IF(A1210="","",IF(S1210="",IF(A1210="","",VLOOKUP(K1210,calendar_price_2013,MATCH(SUMIF(A$2:A11800,A1210,L$2:L11800),Sheet2!$C$1:$P$1,0)+1,0)),S1210)*L1210)</f>
        <v/>
      </c>
      <c r="N1210" s="7" t="str">
        <f t="shared" si="210"/>
        <v/>
      </c>
      <c r="O1210" s="7" t="str">
        <f t="shared" si="211"/>
        <v/>
      </c>
      <c r="R1210" s="7" t="str">
        <f t="shared" si="212"/>
        <v/>
      </c>
      <c r="AH1210" s="9" t="str">
        <f t="shared" si="213"/>
        <v/>
      </c>
      <c r="AI1210" s="9" t="str">
        <f t="shared" si="214"/>
        <v/>
      </c>
    </row>
    <row r="1211" spans="1:35" ht="20.100000000000001" customHeight="1">
      <c r="A1211" s="8" t="str">
        <f t="shared" si="215"/>
        <v/>
      </c>
      <c r="M1211" s="7" t="str">
        <f>IF(A1211="","",IF(S1211="",IF(A1211="","",VLOOKUP(K1211,calendar_price_2013,MATCH(SUMIF(A$2:A11801,A1211,L$2:L11801),Sheet2!$C$1:$P$1,0)+1,0)),S1211)*L1211)</f>
        <v/>
      </c>
      <c r="N1211" s="7" t="str">
        <f t="shared" si="210"/>
        <v/>
      </c>
      <c r="O1211" s="7" t="str">
        <f t="shared" si="211"/>
        <v/>
      </c>
      <c r="R1211" s="7" t="str">
        <f t="shared" si="212"/>
        <v/>
      </c>
      <c r="AH1211" s="9" t="str">
        <f t="shared" si="213"/>
        <v/>
      </c>
      <c r="AI1211" s="9" t="str">
        <f t="shared" si="214"/>
        <v/>
      </c>
    </row>
    <row r="1212" spans="1:35" ht="20.100000000000001" customHeight="1">
      <c r="A1212" s="8" t="str">
        <f t="shared" si="215"/>
        <v/>
      </c>
      <c r="M1212" s="7" t="str">
        <f>IF(A1212="","",IF(S1212="",IF(A1212="","",VLOOKUP(K1212,calendar_price_2013,MATCH(SUMIF(A$2:A11802,A1212,L$2:L11802),Sheet2!$C$1:$P$1,0)+1,0)),S1212)*L1212)</f>
        <v/>
      </c>
      <c r="N1212" s="7" t="str">
        <f t="shared" si="210"/>
        <v/>
      </c>
      <c r="O1212" s="7" t="str">
        <f t="shared" si="211"/>
        <v/>
      </c>
      <c r="R1212" s="7" t="str">
        <f t="shared" si="212"/>
        <v/>
      </c>
      <c r="AH1212" s="9" t="str">
        <f t="shared" si="213"/>
        <v/>
      </c>
      <c r="AI1212" s="9" t="str">
        <f t="shared" si="214"/>
        <v/>
      </c>
    </row>
    <row r="1213" spans="1:35" ht="20.100000000000001" customHeight="1">
      <c r="A1213" s="8" t="str">
        <f t="shared" si="215"/>
        <v/>
      </c>
      <c r="M1213" s="7" t="str">
        <f>IF(A1213="","",IF(S1213="",IF(A1213="","",VLOOKUP(K1213,calendar_price_2013,MATCH(SUMIF(A$2:A11803,A1213,L$2:L11803),Sheet2!$C$1:$P$1,0)+1,0)),S1213)*L1213)</f>
        <v/>
      </c>
      <c r="N1213" s="7" t="str">
        <f t="shared" si="210"/>
        <v/>
      </c>
      <c r="O1213" s="7" t="str">
        <f t="shared" si="211"/>
        <v/>
      </c>
      <c r="R1213" s="7" t="str">
        <f t="shared" si="212"/>
        <v/>
      </c>
      <c r="AH1213" s="9" t="str">
        <f t="shared" si="213"/>
        <v/>
      </c>
      <c r="AI1213" s="9" t="str">
        <f t="shared" si="214"/>
        <v/>
      </c>
    </row>
    <row r="1214" spans="1:35" ht="20.100000000000001" customHeight="1">
      <c r="A1214" s="8" t="str">
        <f t="shared" si="215"/>
        <v/>
      </c>
      <c r="M1214" s="7" t="str">
        <f>IF(A1214="","",IF(S1214="",IF(A1214="","",VLOOKUP(K1214,calendar_price_2013,MATCH(SUMIF(A$2:A11804,A1214,L$2:L11804),Sheet2!$C$1:$P$1,0)+1,0)),S1214)*L1214)</f>
        <v/>
      </c>
      <c r="N1214" s="7" t="str">
        <f t="shared" si="210"/>
        <v/>
      </c>
      <c r="O1214" s="7" t="str">
        <f t="shared" si="211"/>
        <v/>
      </c>
      <c r="R1214" s="7" t="str">
        <f t="shared" si="212"/>
        <v/>
      </c>
      <c r="AH1214" s="9" t="str">
        <f t="shared" si="213"/>
        <v/>
      </c>
      <c r="AI1214" s="9" t="str">
        <f t="shared" si="214"/>
        <v/>
      </c>
    </row>
    <row r="1215" spans="1:35" ht="20.100000000000001" customHeight="1">
      <c r="A1215" s="8" t="str">
        <f t="shared" si="215"/>
        <v/>
      </c>
      <c r="M1215" s="7" t="str">
        <f>IF(A1215="","",IF(S1215="",IF(A1215="","",VLOOKUP(K1215,calendar_price_2013,MATCH(SUMIF(A$2:A11805,A1215,L$2:L11805),Sheet2!$C$1:$P$1,0)+1,0)),S1215)*L1215)</f>
        <v/>
      </c>
      <c r="N1215" s="7" t="str">
        <f t="shared" si="210"/>
        <v/>
      </c>
      <c r="O1215" s="7" t="str">
        <f t="shared" si="211"/>
        <v/>
      </c>
      <c r="R1215" s="7" t="str">
        <f t="shared" si="212"/>
        <v/>
      </c>
      <c r="AH1215" s="9" t="str">
        <f t="shared" si="213"/>
        <v/>
      </c>
      <c r="AI1215" s="9" t="str">
        <f t="shared" si="214"/>
        <v/>
      </c>
    </row>
    <row r="1216" spans="1:35" ht="20.100000000000001" customHeight="1">
      <c r="A1216" s="8" t="str">
        <f t="shared" si="215"/>
        <v/>
      </c>
      <c r="M1216" s="7" t="str">
        <f>IF(A1216="","",IF(S1216="",IF(A1216="","",VLOOKUP(K1216,calendar_price_2013,MATCH(SUMIF(A$2:A11806,A1216,L$2:L11806),Sheet2!$C$1:$P$1,0)+1,0)),S1216)*L1216)</f>
        <v/>
      </c>
      <c r="N1216" s="7" t="str">
        <f t="shared" si="210"/>
        <v/>
      </c>
      <c r="O1216" s="7" t="str">
        <f t="shared" si="211"/>
        <v/>
      </c>
      <c r="R1216" s="7" t="str">
        <f t="shared" si="212"/>
        <v/>
      </c>
      <c r="AH1216" s="9" t="str">
        <f t="shared" si="213"/>
        <v/>
      </c>
      <c r="AI1216" s="9" t="str">
        <f t="shared" si="214"/>
        <v/>
      </c>
    </row>
    <row r="1217" spans="1:35" ht="20.100000000000001" customHeight="1">
      <c r="A1217" s="8" t="str">
        <f t="shared" si="215"/>
        <v/>
      </c>
      <c r="M1217" s="7" t="str">
        <f>IF(A1217="","",IF(S1217="",IF(A1217="","",VLOOKUP(K1217,calendar_price_2013,MATCH(SUMIF(A$2:A11807,A1217,L$2:L11807),Sheet2!$C$1:$P$1,0)+1,0)),S1217)*L1217)</f>
        <v/>
      </c>
      <c r="N1217" s="7" t="str">
        <f t="shared" si="210"/>
        <v/>
      </c>
      <c r="O1217" s="7" t="str">
        <f t="shared" si="211"/>
        <v/>
      </c>
      <c r="R1217" s="7" t="str">
        <f t="shared" si="212"/>
        <v/>
      </c>
      <c r="AH1217" s="9" t="str">
        <f t="shared" si="213"/>
        <v/>
      </c>
      <c r="AI1217" s="9" t="str">
        <f t="shared" si="214"/>
        <v/>
      </c>
    </row>
    <row r="1218" spans="1:35" ht="20.100000000000001" customHeight="1">
      <c r="A1218" s="8" t="str">
        <f t="shared" si="215"/>
        <v/>
      </c>
      <c r="M1218" s="7" t="str">
        <f>IF(A1218="","",IF(S1218="",IF(A1218="","",VLOOKUP(K1218,calendar_price_2013,MATCH(SUMIF(A$2:A11808,A1218,L$2:L11808),Sheet2!$C$1:$P$1,0)+1,0)),S1218)*L1218)</f>
        <v/>
      </c>
      <c r="N1218" s="7" t="str">
        <f t="shared" si="210"/>
        <v/>
      </c>
      <c r="O1218" s="7" t="str">
        <f t="shared" si="211"/>
        <v/>
      </c>
      <c r="R1218" s="7" t="str">
        <f t="shared" si="212"/>
        <v/>
      </c>
      <c r="AH1218" s="9" t="str">
        <f t="shared" si="213"/>
        <v/>
      </c>
      <c r="AI1218" s="9" t="str">
        <f t="shared" si="214"/>
        <v/>
      </c>
    </row>
    <row r="1219" spans="1:35" ht="20.100000000000001" customHeight="1">
      <c r="A1219" s="8" t="str">
        <f t="shared" si="215"/>
        <v/>
      </c>
      <c r="M1219" s="7" t="str">
        <f>IF(A1219="","",IF(S1219="",IF(A1219="","",VLOOKUP(K1219,calendar_price_2013,MATCH(SUMIF(A$2:A11809,A1219,L$2:L11809),Sheet2!$C$1:$P$1,0)+1,0)),S1219)*L1219)</f>
        <v/>
      </c>
      <c r="N1219" s="7" t="str">
        <f t="shared" si="210"/>
        <v/>
      </c>
      <c r="O1219" s="7" t="str">
        <f t="shared" si="211"/>
        <v/>
      </c>
      <c r="R1219" s="7" t="str">
        <f t="shared" si="212"/>
        <v/>
      </c>
      <c r="AH1219" s="9" t="str">
        <f t="shared" si="213"/>
        <v/>
      </c>
      <c r="AI1219" s="9" t="str">
        <f t="shared" si="214"/>
        <v/>
      </c>
    </row>
    <row r="1220" spans="1:35" ht="20.100000000000001" customHeight="1">
      <c r="A1220" s="8" t="str">
        <f t="shared" si="215"/>
        <v/>
      </c>
      <c r="M1220" s="7" t="str">
        <f>IF(A1220="","",IF(S1220="",IF(A1220="","",VLOOKUP(K1220,calendar_price_2013,MATCH(SUMIF(A$2:A11810,A1220,L$2:L11810),Sheet2!$C$1:$P$1,0)+1,0)),S1220)*L1220)</f>
        <v/>
      </c>
      <c r="N1220" s="7" t="str">
        <f t="shared" si="210"/>
        <v/>
      </c>
      <c r="O1220" s="7" t="str">
        <f t="shared" si="211"/>
        <v/>
      </c>
      <c r="R1220" s="7" t="str">
        <f t="shared" si="212"/>
        <v/>
      </c>
      <c r="AH1220" s="9" t="str">
        <f t="shared" si="213"/>
        <v/>
      </c>
      <c r="AI1220" s="9" t="str">
        <f t="shared" si="214"/>
        <v/>
      </c>
    </row>
    <row r="1221" spans="1:35" ht="20.100000000000001" customHeight="1">
      <c r="A1221" s="8" t="str">
        <f t="shared" si="215"/>
        <v/>
      </c>
      <c r="M1221" s="7" t="str">
        <f>IF(A1221="","",IF(S1221="",IF(A1221="","",VLOOKUP(K1221,calendar_price_2013,MATCH(SUMIF(A$2:A11811,A1221,L$2:L11811),Sheet2!$C$1:$P$1,0)+1,0)),S1221)*L1221)</f>
        <v/>
      </c>
      <c r="N1221" s="7" t="str">
        <f t="shared" si="210"/>
        <v/>
      </c>
      <c r="O1221" s="7" t="str">
        <f t="shared" si="211"/>
        <v/>
      </c>
      <c r="R1221" s="7" t="str">
        <f t="shared" si="212"/>
        <v/>
      </c>
      <c r="AH1221" s="9" t="str">
        <f t="shared" si="213"/>
        <v/>
      </c>
      <c r="AI1221" s="9" t="str">
        <f t="shared" si="214"/>
        <v/>
      </c>
    </row>
    <row r="1222" spans="1:35" ht="20.100000000000001" customHeight="1">
      <c r="A1222" s="8" t="str">
        <f t="shared" si="215"/>
        <v/>
      </c>
      <c r="M1222" s="7" t="str">
        <f>IF(A1222="","",IF(S1222="",IF(A1222="","",VLOOKUP(K1222,calendar_price_2013,MATCH(SUMIF(A$2:A11812,A1222,L$2:L11812),Sheet2!$C$1:$P$1,0)+1,0)),S1222)*L1222)</f>
        <v/>
      </c>
      <c r="N1222" s="7" t="str">
        <f t="shared" si="210"/>
        <v/>
      </c>
      <c r="O1222" s="7" t="str">
        <f t="shared" si="211"/>
        <v/>
      </c>
      <c r="R1222" s="7" t="str">
        <f t="shared" si="212"/>
        <v/>
      </c>
      <c r="AH1222" s="9" t="str">
        <f t="shared" si="213"/>
        <v/>
      </c>
      <c r="AI1222" s="9" t="str">
        <f t="shared" si="214"/>
        <v/>
      </c>
    </row>
    <row r="1223" spans="1:35" ht="20.100000000000001" customHeight="1">
      <c r="A1223" s="8" t="str">
        <f t="shared" si="215"/>
        <v/>
      </c>
      <c r="M1223" s="7" t="str">
        <f>IF(A1223="","",IF(S1223="",IF(A1223="","",VLOOKUP(K1223,calendar_price_2013,MATCH(SUMIF(A$2:A11813,A1223,L$2:L11813),Sheet2!$C$1:$P$1,0)+1,0)),S1223)*L1223)</f>
        <v/>
      </c>
      <c r="N1223" s="7" t="str">
        <f t="shared" si="210"/>
        <v/>
      </c>
      <c r="O1223" s="7" t="str">
        <f t="shared" si="211"/>
        <v/>
      </c>
      <c r="R1223" s="7" t="str">
        <f t="shared" si="212"/>
        <v/>
      </c>
      <c r="AH1223" s="9" t="str">
        <f t="shared" si="213"/>
        <v/>
      </c>
      <c r="AI1223" s="9" t="str">
        <f t="shared" si="214"/>
        <v/>
      </c>
    </row>
    <row r="1224" spans="1:35" ht="20.100000000000001" customHeight="1">
      <c r="A1224" s="8" t="str">
        <f t="shared" si="215"/>
        <v/>
      </c>
      <c r="M1224" s="7" t="str">
        <f>IF(A1224="","",IF(S1224="",IF(A1224="","",VLOOKUP(K1224,calendar_price_2013,MATCH(SUMIF(A$2:A11814,A1224,L$2:L11814),Sheet2!$C$1:$P$1,0)+1,0)),S1224)*L1224)</f>
        <v/>
      </c>
      <c r="N1224" s="7" t="str">
        <f t="shared" si="210"/>
        <v/>
      </c>
      <c r="O1224" s="7" t="str">
        <f t="shared" si="211"/>
        <v/>
      </c>
      <c r="R1224" s="7" t="str">
        <f t="shared" si="212"/>
        <v/>
      </c>
      <c r="AH1224" s="9" t="str">
        <f t="shared" si="213"/>
        <v/>
      </c>
      <c r="AI1224" s="9" t="str">
        <f t="shared" si="214"/>
        <v/>
      </c>
    </row>
    <row r="1225" spans="1:35" ht="20.100000000000001" customHeight="1">
      <c r="A1225" s="8" t="str">
        <f t="shared" si="215"/>
        <v/>
      </c>
      <c r="M1225" s="7" t="str">
        <f>IF(A1225="","",IF(S1225="",IF(A1225="","",VLOOKUP(K1225,calendar_price_2013,MATCH(SUMIF(A$2:A11815,A1225,L$2:L11815),Sheet2!$C$1:$P$1,0)+1,0)),S1225)*L1225)</f>
        <v/>
      </c>
      <c r="N1225" s="7" t="str">
        <f t="shared" si="210"/>
        <v/>
      </c>
      <c r="O1225" s="7" t="str">
        <f t="shared" si="211"/>
        <v/>
      </c>
      <c r="R1225" s="7" t="str">
        <f t="shared" si="212"/>
        <v/>
      </c>
      <c r="AH1225" s="9" t="str">
        <f t="shared" si="213"/>
        <v/>
      </c>
      <c r="AI1225" s="9" t="str">
        <f t="shared" si="214"/>
        <v/>
      </c>
    </row>
    <row r="1226" spans="1:35" ht="20.100000000000001" customHeight="1">
      <c r="A1226" s="8" t="str">
        <f t="shared" si="215"/>
        <v/>
      </c>
      <c r="M1226" s="7" t="str">
        <f>IF(A1226="","",IF(S1226="",IF(A1226="","",VLOOKUP(K1226,calendar_price_2013,MATCH(SUMIF(A$2:A11816,A1226,L$2:L11816),Sheet2!$C$1:$P$1,0)+1,0)),S1226)*L1226)</f>
        <v/>
      </c>
      <c r="N1226" s="7" t="str">
        <f t="shared" si="210"/>
        <v/>
      </c>
      <c r="O1226" s="7" t="str">
        <f t="shared" si="211"/>
        <v/>
      </c>
      <c r="R1226" s="7" t="str">
        <f t="shared" si="212"/>
        <v/>
      </c>
      <c r="AH1226" s="9" t="str">
        <f t="shared" si="213"/>
        <v/>
      </c>
      <c r="AI1226" s="9" t="str">
        <f t="shared" si="214"/>
        <v/>
      </c>
    </row>
    <row r="1227" spans="1:35" ht="20.100000000000001" customHeight="1">
      <c r="A1227" s="8" t="str">
        <f t="shared" si="215"/>
        <v/>
      </c>
      <c r="M1227" s="7" t="str">
        <f>IF(A1227="","",IF(S1227="",IF(A1227="","",VLOOKUP(K1227,calendar_price_2013,MATCH(SUMIF(A$2:A11817,A1227,L$2:L11817),Sheet2!$C$1:$P$1,0)+1,0)),S1227)*L1227)</f>
        <v/>
      </c>
      <c r="N1227" s="7" t="str">
        <f t="shared" si="210"/>
        <v/>
      </c>
      <c r="O1227" s="7" t="str">
        <f t="shared" si="211"/>
        <v/>
      </c>
      <c r="R1227" s="7" t="str">
        <f t="shared" si="212"/>
        <v/>
      </c>
      <c r="AH1227" s="9" t="str">
        <f t="shared" si="213"/>
        <v/>
      </c>
      <c r="AI1227" s="9" t="str">
        <f t="shared" si="214"/>
        <v/>
      </c>
    </row>
    <row r="1228" spans="1:35" ht="20.100000000000001" customHeight="1">
      <c r="A1228" s="8" t="str">
        <f t="shared" si="215"/>
        <v/>
      </c>
      <c r="M1228" s="7" t="str">
        <f>IF(A1228="","",IF(S1228="",IF(A1228="","",VLOOKUP(K1228,calendar_price_2013,MATCH(SUMIF(A$2:A11818,A1228,L$2:L11818),Sheet2!$C$1:$P$1,0)+1,0)),S1228)*L1228)</f>
        <v/>
      </c>
      <c r="N1228" s="7" t="str">
        <f t="shared" si="210"/>
        <v/>
      </c>
      <c r="O1228" s="7" t="str">
        <f t="shared" si="211"/>
        <v/>
      </c>
      <c r="R1228" s="7" t="str">
        <f t="shared" si="212"/>
        <v/>
      </c>
      <c r="AH1228" s="9" t="str">
        <f t="shared" si="213"/>
        <v/>
      </c>
      <c r="AI1228" s="9" t="str">
        <f t="shared" si="214"/>
        <v/>
      </c>
    </row>
    <row r="1229" spans="1:35" ht="20.100000000000001" customHeight="1">
      <c r="A1229" s="8" t="str">
        <f t="shared" si="215"/>
        <v/>
      </c>
      <c r="M1229" s="7" t="str">
        <f>IF(A1229="","",IF(S1229="",IF(A1229="","",VLOOKUP(K1229,calendar_price_2013,MATCH(SUMIF(A$2:A11819,A1229,L$2:L11819),Sheet2!$C$1:$P$1,0)+1,0)),S1229)*L1229)</f>
        <v/>
      </c>
      <c r="N1229" s="7" t="str">
        <f t="shared" si="210"/>
        <v/>
      </c>
      <c r="O1229" s="7" t="str">
        <f t="shared" si="211"/>
        <v/>
      </c>
      <c r="R1229" s="7" t="str">
        <f t="shared" si="212"/>
        <v/>
      </c>
      <c r="AH1229" s="9" t="str">
        <f t="shared" si="213"/>
        <v/>
      </c>
      <c r="AI1229" s="9" t="str">
        <f t="shared" si="214"/>
        <v/>
      </c>
    </row>
    <row r="1230" spans="1:35" ht="20.100000000000001" customHeight="1">
      <c r="A1230" s="8" t="str">
        <f t="shared" si="215"/>
        <v/>
      </c>
      <c r="M1230" s="7" t="str">
        <f>IF(A1230="","",IF(S1230="",IF(A1230="","",VLOOKUP(K1230,calendar_price_2013,MATCH(SUMIF(A$2:A11820,A1230,L$2:L11820),Sheet2!$C$1:$P$1,0)+1,0)),S1230)*L1230)</f>
        <v/>
      </c>
      <c r="N1230" s="7" t="str">
        <f t="shared" si="210"/>
        <v/>
      </c>
      <c r="O1230" s="7" t="str">
        <f t="shared" si="211"/>
        <v/>
      </c>
      <c r="R1230" s="7" t="str">
        <f t="shared" si="212"/>
        <v/>
      </c>
      <c r="AH1230" s="9" t="str">
        <f t="shared" si="213"/>
        <v/>
      </c>
      <c r="AI1230" s="9" t="str">
        <f t="shared" si="214"/>
        <v/>
      </c>
    </row>
    <row r="1231" spans="1:35" ht="20.100000000000001" customHeight="1">
      <c r="A1231" s="8" t="str">
        <f t="shared" si="215"/>
        <v/>
      </c>
      <c r="M1231" s="7" t="str">
        <f>IF(A1231="","",IF(S1231="",IF(A1231="","",VLOOKUP(K1231,calendar_price_2013,MATCH(SUMIF(A$2:A11821,A1231,L$2:L11821),Sheet2!$C$1:$P$1,0)+1,0)),S1231)*L1231)</f>
        <v/>
      </c>
      <c r="N1231" s="7" t="str">
        <f t="shared" si="210"/>
        <v/>
      </c>
      <c r="O1231" s="7" t="str">
        <f t="shared" si="211"/>
        <v/>
      </c>
      <c r="R1231" s="7" t="str">
        <f t="shared" si="212"/>
        <v/>
      </c>
      <c r="AH1231" s="9" t="str">
        <f t="shared" si="213"/>
        <v/>
      </c>
      <c r="AI1231" s="9" t="str">
        <f t="shared" si="214"/>
        <v/>
      </c>
    </row>
    <row r="1232" spans="1:35" ht="20.100000000000001" customHeight="1">
      <c r="A1232" s="8" t="str">
        <f t="shared" si="215"/>
        <v/>
      </c>
      <c r="M1232" s="7" t="str">
        <f>IF(A1232="","",IF(S1232="",IF(A1232="","",VLOOKUP(K1232,calendar_price_2013,MATCH(SUMIF(A$2:A11822,A1232,L$2:L11822),Sheet2!$C$1:$P$1,0)+1,0)),S1232)*L1232)</f>
        <v/>
      </c>
      <c r="N1232" s="7" t="str">
        <f t="shared" si="210"/>
        <v/>
      </c>
      <c r="O1232" s="7" t="str">
        <f t="shared" si="211"/>
        <v/>
      </c>
      <c r="R1232" s="7" t="str">
        <f t="shared" si="212"/>
        <v/>
      </c>
      <c r="AH1232" s="9" t="str">
        <f t="shared" si="213"/>
        <v/>
      </c>
      <c r="AI1232" s="9" t="str">
        <f t="shared" si="214"/>
        <v/>
      </c>
    </row>
    <row r="1233" spans="1:35" ht="20.100000000000001" customHeight="1">
      <c r="A1233" s="8" t="str">
        <f t="shared" si="215"/>
        <v/>
      </c>
      <c r="M1233" s="7" t="str">
        <f>IF(A1233="","",IF(S1233="",IF(A1233="","",VLOOKUP(K1233,calendar_price_2013,MATCH(SUMIF(A$2:A11823,A1233,L$2:L11823),Sheet2!$C$1:$P$1,0)+1,0)),S1233)*L1233)</f>
        <v/>
      </c>
      <c r="N1233" s="7" t="str">
        <f t="shared" si="210"/>
        <v/>
      </c>
      <c r="O1233" s="7" t="str">
        <f t="shared" si="211"/>
        <v/>
      </c>
      <c r="R1233" s="7" t="str">
        <f t="shared" si="212"/>
        <v/>
      </c>
      <c r="AH1233" s="9" t="str">
        <f t="shared" si="213"/>
        <v/>
      </c>
      <c r="AI1233" s="9" t="str">
        <f t="shared" si="214"/>
        <v/>
      </c>
    </row>
    <row r="1234" spans="1:35" ht="20.100000000000001" customHeight="1">
      <c r="A1234" s="8" t="str">
        <f t="shared" si="215"/>
        <v/>
      </c>
      <c r="M1234" s="7" t="str">
        <f>IF(A1234="","",IF(S1234="",IF(A1234="","",VLOOKUP(K1234,calendar_price_2013,MATCH(SUMIF(A$2:A11824,A1234,L$2:L11824),Sheet2!$C$1:$P$1,0)+1,0)),S1234)*L1234)</f>
        <v/>
      </c>
      <c r="N1234" s="7" t="str">
        <f t="shared" si="210"/>
        <v/>
      </c>
      <c r="O1234" s="7" t="str">
        <f t="shared" si="211"/>
        <v/>
      </c>
      <c r="R1234" s="7" t="str">
        <f t="shared" si="212"/>
        <v/>
      </c>
      <c r="AH1234" s="9" t="str">
        <f t="shared" si="213"/>
        <v/>
      </c>
      <c r="AI1234" s="9" t="str">
        <f t="shared" si="214"/>
        <v/>
      </c>
    </row>
    <row r="1235" spans="1:35" ht="20.100000000000001" customHeight="1">
      <c r="A1235" s="8" t="str">
        <f t="shared" si="215"/>
        <v/>
      </c>
      <c r="M1235" s="7" t="str">
        <f>IF(A1235="","",IF(S1235="",IF(A1235="","",VLOOKUP(K1235,calendar_price_2013,MATCH(SUMIF(A$2:A11825,A1235,L$2:L11825),Sheet2!$C$1:$P$1,0)+1,0)),S1235)*L1235)</f>
        <v/>
      </c>
      <c r="N1235" s="7" t="str">
        <f t="shared" si="210"/>
        <v/>
      </c>
      <c r="O1235" s="7" t="str">
        <f t="shared" si="211"/>
        <v/>
      </c>
      <c r="R1235" s="7" t="str">
        <f t="shared" si="212"/>
        <v/>
      </c>
      <c r="AH1235" s="9" t="str">
        <f t="shared" si="213"/>
        <v/>
      </c>
      <c r="AI1235" s="9" t="str">
        <f t="shared" si="214"/>
        <v/>
      </c>
    </row>
    <row r="1236" spans="1:35" ht="20.100000000000001" customHeight="1">
      <c r="A1236" s="8" t="str">
        <f t="shared" si="215"/>
        <v/>
      </c>
      <c r="M1236" s="7" t="str">
        <f>IF(A1236="","",IF(S1236="",IF(A1236="","",VLOOKUP(K1236,calendar_price_2013,MATCH(SUMIF(A$2:A11826,A1236,L$2:L11826),Sheet2!$C$1:$P$1,0)+1,0)),S1236)*L1236)</f>
        <v/>
      </c>
      <c r="N1236" s="7" t="str">
        <f t="shared" si="210"/>
        <v/>
      </c>
      <c r="O1236" s="7" t="str">
        <f t="shared" si="211"/>
        <v/>
      </c>
      <c r="R1236" s="7" t="str">
        <f t="shared" si="212"/>
        <v/>
      </c>
      <c r="AH1236" s="9" t="str">
        <f t="shared" si="213"/>
        <v/>
      </c>
      <c r="AI1236" s="9" t="str">
        <f t="shared" si="214"/>
        <v/>
      </c>
    </row>
    <row r="1237" spans="1:35" ht="20.100000000000001" customHeight="1">
      <c r="A1237" s="8" t="str">
        <f t="shared" si="215"/>
        <v/>
      </c>
      <c r="M1237" s="7" t="str">
        <f>IF(A1237="","",IF(S1237="",IF(A1237="","",VLOOKUP(K1237,calendar_price_2013,MATCH(SUMIF(A$2:A11827,A1237,L$2:L11827),Sheet2!$C$1:$P$1,0)+1,0)),S1237)*L1237)</f>
        <v/>
      </c>
      <c r="N1237" s="7" t="str">
        <f t="shared" si="210"/>
        <v/>
      </c>
      <c r="O1237" s="7" t="str">
        <f t="shared" si="211"/>
        <v/>
      </c>
      <c r="R1237" s="7" t="str">
        <f t="shared" si="212"/>
        <v/>
      </c>
      <c r="AH1237" s="9" t="str">
        <f t="shared" si="213"/>
        <v/>
      </c>
      <c r="AI1237" s="9" t="str">
        <f t="shared" si="214"/>
        <v/>
      </c>
    </row>
    <row r="1238" spans="1:35" ht="20.100000000000001" customHeight="1">
      <c r="A1238" s="8" t="str">
        <f t="shared" si="215"/>
        <v/>
      </c>
      <c r="M1238" s="7" t="str">
        <f>IF(A1238="","",IF(S1238="",IF(A1238="","",VLOOKUP(K1238,calendar_price_2013,MATCH(SUMIF(A$2:A11828,A1238,L$2:L11828),Sheet2!$C$1:$P$1,0)+1,0)),S1238)*L1238)</f>
        <v/>
      </c>
      <c r="N1238" s="7" t="str">
        <f t="shared" si="210"/>
        <v/>
      </c>
      <c r="O1238" s="7" t="str">
        <f t="shared" si="211"/>
        <v/>
      </c>
      <c r="R1238" s="7" t="str">
        <f t="shared" si="212"/>
        <v/>
      </c>
      <c r="AH1238" s="9" t="str">
        <f t="shared" si="213"/>
        <v/>
      </c>
      <c r="AI1238" s="9" t="str">
        <f t="shared" si="214"/>
        <v/>
      </c>
    </row>
    <row r="1239" spans="1:35" ht="20.100000000000001" customHeight="1">
      <c r="A1239" s="8" t="str">
        <f t="shared" si="215"/>
        <v/>
      </c>
      <c r="M1239" s="7" t="str">
        <f>IF(A1239="","",IF(S1239="",IF(A1239="","",VLOOKUP(K1239,calendar_price_2013,MATCH(SUMIF(A$2:A11829,A1239,L$2:L11829),Sheet2!$C$1:$P$1,0)+1,0)),S1239)*L1239)</f>
        <v/>
      </c>
      <c r="N1239" s="7" t="str">
        <f t="shared" si="210"/>
        <v/>
      </c>
      <c r="O1239" s="7" t="str">
        <f t="shared" si="211"/>
        <v/>
      </c>
      <c r="R1239" s="7" t="str">
        <f t="shared" si="212"/>
        <v/>
      </c>
      <c r="AH1239" s="9" t="str">
        <f t="shared" si="213"/>
        <v/>
      </c>
      <c r="AI1239" s="9" t="str">
        <f t="shared" si="214"/>
        <v/>
      </c>
    </row>
    <row r="1240" spans="1:35" ht="20.100000000000001" customHeight="1">
      <c r="A1240" s="8" t="str">
        <f t="shared" si="215"/>
        <v/>
      </c>
      <c r="M1240" s="7" t="str">
        <f>IF(A1240="","",IF(S1240="",IF(A1240="","",VLOOKUP(K1240,calendar_price_2013,MATCH(SUMIF(A$2:A11830,A1240,L$2:L11830),Sheet2!$C$1:$P$1,0)+1,0)),S1240)*L1240)</f>
        <v/>
      </c>
      <c r="N1240" s="7" t="str">
        <f t="shared" si="210"/>
        <v/>
      </c>
      <c r="O1240" s="7" t="str">
        <f t="shared" si="211"/>
        <v/>
      </c>
      <c r="R1240" s="7" t="str">
        <f t="shared" si="212"/>
        <v/>
      </c>
      <c r="AH1240" s="9" t="str">
        <f t="shared" si="213"/>
        <v/>
      </c>
      <c r="AI1240" s="9" t="str">
        <f t="shared" si="214"/>
        <v/>
      </c>
    </row>
    <row r="1241" spans="1:35" ht="20.100000000000001" customHeight="1">
      <c r="A1241" s="8" t="str">
        <f t="shared" si="215"/>
        <v/>
      </c>
      <c r="M1241" s="7" t="str">
        <f>IF(A1241="","",IF(S1241="",IF(A1241="","",VLOOKUP(K1241,calendar_price_2013,MATCH(SUMIF(A$2:A11831,A1241,L$2:L11831),Sheet2!$C$1:$P$1,0)+1,0)),S1241)*L1241)</f>
        <v/>
      </c>
      <c r="N1241" s="7" t="str">
        <f t="shared" si="210"/>
        <v/>
      </c>
      <c r="O1241" s="7" t="str">
        <f t="shared" si="211"/>
        <v/>
      </c>
      <c r="R1241" s="7" t="str">
        <f t="shared" si="212"/>
        <v/>
      </c>
      <c r="AH1241" s="9" t="str">
        <f t="shared" si="213"/>
        <v/>
      </c>
      <c r="AI1241" s="9" t="str">
        <f t="shared" si="214"/>
        <v/>
      </c>
    </row>
    <row r="1242" spans="1:35" ht="20.100000000000001" customHeight="1">
      <c r="A1242" s="8" t="str">
        <f t="shared" si="215"/>
        <v/>
      </c>
      <c r="M1242" s="7" t="str">
        <f>IF(A1242="","",IF(S1242="",IF(A1242="","",VLOOKUP(K1242,calendar_price_2013,MATCH(SUMIF(A$2:A11832,A1242,L$2:L11832),Sheet2!$C$1:$P$1,0)+1,0)),S1242)*L1242)</f>
        <v/>
      </c>
      <c r="N1242" s="7" t="str">
        <f t="shared" si="210"/>
        <v/>
      </c>
      <c r="O1242" s="7" t="str">
        <f t="shared" si="211"/>
        <v/>
      </c>
      <c r="R1242" s="7" t="str">
        <f t="shared" si="212"/>
        <v/>
      </c>
      <c r="AH1242" s="9" t="str">
        <f t="shared" si="213"/>
        <v/>
      </c>
      <c r="AI1242" s="9" t="str">
        <f t="shared" si="214"/>
        <v/>
      </c>
    </row>
    <row r="1243" spans="1:35" ht="20.100000000000001" customHeight="1">
      <c r="A1243" s="8" t="str">
        <f t="shared" si="215"/>
        <v/>
      </c>
      <c r="M1243" s="7" t="str">
        <f>IF(A1243="","",IF(S1243="",IF(A1243="","",VLOOKUP(K1243,calendar_price_2013,MATCH(SUMIF(A$2:A11833,A1243,L$2:L11833),Sheet2!$C$1:$P$1,0)+1,0)),S1243)*L1243)</f>
        <v/>
      </c>
      <c r="N1243" s="7" t="str">
        <f t="shared" si="210"/>
        <v/>
      </c>
      <c r="O1243" s="7" t="str">
        <f t="shared" si="211"/>
        <v/>
      </c>
      <c r="R1243" s="7" t="str">
        <f t="shared" si="212"/>
        <v/>
      </c>
      <c r="AH1243" s="9" t="str">
        <f t="shared" si="213"/>
        <v/>
      </c>
      <c r="AI1243" s="9" t="str">
        <f t="shared" si="214"/>
        <v/>
      </c>
    </row>
    <row r="1244" spans="1:35" ht="20.100000000000001" customHeight="1">
      <c r="A1244" s="8" t="str">
        <f t="shared" si="215"/>
        <v/>
      </c>
      <c r="M1244" s="7" t="str">
        <f>IF(A1244="","",IF(S1244="",IF(A1244="","",VLOOKUP(K1244,calendar_price_2013,MATCH(SUMIF(A$2:A11834,A1244,L$2:L11834),Sheet2!$C$1:$P$1,0)+1,0)),S1244)*L1244)</f>
        <v/>
      </c>
      <c r="N1244" s="7" t="str">
        <f t="shared" si="210"/>
        <v/>
      </c>
      <c r="O1244" s="7" t="str">
        <f t="shared" si="211"/>
        <v/>
      </c>
      <c r="R1244" s="7" t="str">
        <f t="shared" si="212"/>
        <v/>
      </c>
      <c r="AH1244" s="9" t="str">
        <f t="shared" si="213"/>
        <v/>
      </c>
      <c r="AI1244" s="9" t="str">
        <f t="shared" si="214"/>
        <v/>
      </c>
    </row>
    <row r="1245" spans="1:35" ht="20.100000000000001" customHeight="1">
      <c r="A1245" s="8" t="str">
        <f t="shared" si="215"/>
        <v/>
      </c>
      <c r="M1245" s="7" t="str">
        <f>IF(A1245="","",IF(S1245="",IF(A1245="","",VLOOKUP(K1245,calendar_price_2013,MATCH(SUMIF(A$2:A11835,A1245,L$2:L11835),Sheet2!$C$1:$P$1,0)+1,0)),S1245)*L1245)</f>
        <v/>
      </c>
      <c r="N1245" s="7" t="str">
        <f t="shared" si="210"/>
        <v/>
      </c>
      <c r="O1245" s="7" t="str">
        <f t="shared" si="211"/>
        <v/>
      </c>
      <c r="R1245" s="7" t="str">
        <f t="shared" si="212"/>
        <v/>
      </c>
      <c r="AH1245" s="9" t="str">
        <f t="shared" si="213"/>
        <v/>
      </c>
      <c r="AI1245" s="9" t="str">
        <f t="shared" si="214"/>
        <v/>
      </c>
    </row>
    <row r="1246" spans="1:35" ht="20.100000000000001" customHeight="1">
      <c r="A1246" s="8" t="str">
        <f t="shared" si="215"/>
        <v/>
      </c>
      <c r="M1246" s="7" t="str">
        <f>IF(A1246="","",IF(S1246="",IF(A1246="","",VLOOKUP(K1246,calendar_price_2013,MATCH(SUMIF(A$2:A11836,A1246,L$2:L11836),Sheet2!$C$1:$P$1,0)+1,0)),S1246)*L1246)</f>
        <v/>
      </c>
      <c r="N1246" s="7" t="str">
        <f t="shared" si="210"/>
        <v/>
      </c>
      <c r="O1246" s="7" t="str">
        <f t="shared" si="211"/>
        <v/>
      </c>
      <c r="R1246" s="7" t="str">
        <f t="shared" si="212"/>
        <v/>
      </c>
      <c r="AH1246" s="9" t="str">
        <f t="shared" si="213"/>
        <v/>
      </c>
      <c r="AI1246" s="9" t="str">
        <f t="shared" si="214"/>
        <v/>
      </c>
    </row>
    <row r="1247" spans="1:35" ht="20.100000000000001" customHeight="1">
      <c r="A1247" s="8" t="str">
        <f t="shared" si="215"/>
        <v/>
      </c>
      <c r="M1247" s="7" t="str">
        <f>IF(A1247="","",IF(S1247="",IF(A1247="","",VLOOKUP(K1247,calendar_price_2013,MATCH(SUMIF(A$2:A11837,A1247,L$2:L11837),Sheet2!$C$1:$P$1,0)+1,0)),S1247)*L1247)</f>
        <v/>
      </c>
      <c r="N1247" s="7" t="str">
        <f t="shared" si="210"/>
        <v/>
      </c>
      <c r="O1247" s="7" t="str">
        <f t="shared" si="211"/>
        <v/>
      </c>
      <c r="R1247" s="7" t="str">
        <f t="shared" si="212"/>
        <v/>
      </c>
      <c r="AH1247" s="9" t="str">
        <f t="shared" si="213"/>
        <v/>
      </c>
      <c r="AI1247" s="9" t="str">
        <f t="shared" si="214"/>
        <v/>
      </c>
    </row>
    <row r="1248" spans="1:35" ht="20.100000000000001" customHeight="1">
      <c r="A1248" s="8" t="str">
        <f t="shared" si="215"/>
        <v/>
      </c>
      <c r="M1248" s="7" t="str">
        <f>IF(A1248="","",IF(S1248="",IF(A1248="","",VLOOKUP(K1248,calendar_price_2013,MATCH(SUMIF(A$2:A11838,A1248,L$2:L11838),Sheet2!$C$1:$P$1,0)+1,0)),S1248)*L1248)</f>
        <v/>
      </c>
      <c r="N1248" s="7" t="str">
        <f t="shared" ref="N1248:N1311" si="216">IF(A1248="","",IF(T1248=1,0,M1248*0.2))</f>
        <v/>
      </c>
      <c r="O1248" s="7" t="str">
        <f t="shared" ref="O1248:O1311" si="217">IF(H1248="","",SUMIF(A1248:A11839,A1248,M1248:M11839)+SUMIF(A1248:A11839,A1248,N1248:N11839))</f>
        <v/>
      </c>
      <c r="R1248" s="7" t="str">
        <f t="shared" si="212"/>
        <v/>
      </c>
      <c r="AH1248" s="9" t="str">
        <f t="shared" si="213"/>
        <v/>
      </c>
      <c r="AI1248" s="9" t="str">
        <f t="shared" si="214"/>
        <v/>
      </c>
    </row>
    <row r="1249" spans="1:35" ht="20.100000000000001" customHeight="1">
      <c r="A1249" s="8" t="str">
        <f t="shared" si="215"/>
        <v/>
      </c>
      <c r="M1249" s="7" t="str">
        <f>IF(A1249="","",IF(S1249="",IF(A1249="","",VLOOKUP(K1249,calendar_price_2013,MATCH(SUMIF(A$2:A11839,A1249,L$2:L11839),Sheet2!$C$1:$P$1,0)+1,0)),S1249)*L1249)</f>
        <v/>
      </c>
      <c r="N1249" s="7" t="str">
        <f t="shared" si="216"/>
        <v/>
      </c>
      <c r="O1249" s="7" t="str">
        <f t="shared" si="217"/>
        <v/>
      </c>
      <c r="R1249" s="7" t="str">
        <f t="shared" ref="R1249:R1312" si="218">IF(ISBLANK(Q1249),"",Q1249-O1249)</f>
        <v/>
      </c>
      <c r="AH1249" s="9" t="str">
        <f t="shared" ref="AH1249:AH1312" si="219">IF(H1249="","",SUMIF(A1249:A11840,A1249,L1249:L11840))</f>
        <v/>
      </c>
      <c r="AI1249" s="9" t="str">
        <f t="shared" ref="AI1249:AI1312" si="220">IF(AH1249="","",AH1249/100)</f>
        <v/>
      </c>
    </row>
    <row r="1250" spans="1:35" ht="20.100000000000001" customHeight="1">
      <c r="A1250" s="8" t="str">
        <f t="shared" ref="A1250:A1313" si="221">IF(K1250="","",IF(B1250="",A1249,A1249+1))</f>
        <v/>
      </c>
      <c r="M1250" s="7" t="str">
        <f>IF(A1250="","",IF(S1250="",IF(A1250="","",VLOOKUP(K1250,calendar_price_2013,MATCH(SUMIF(A$2:A11840,A1250,L$2:L11840),Sheet2!$C$1:$P$1,0)+1,0)),S1250)*L1250)</f>
        <v/>
      </c>
      <c r="N1250" s="7" t="str">
        <f t="shared" si="216"/>
        <v/>
      </c>
      <c r="O1250" s="7" t="str">
        <f t="shared" si="217"/>
        <v/>
      </c>
      <c r="R1250" s="7" t="str">
        <f t="shared" si="218"/>
        <v/>
      </c>
      <c r="AH1250" s="9" t="str">
        <f t="shared" si="219"/>
        <v/>
      </c>
      <c r="AI1250" s="9" t="str">
        <f t="shared" si="220"/>
        <v/>
      </c>
    </row>
    <row r="1251" spans="1:35" ht="20.100000000000001" customHeight="1">
      <c r="A1251" s="8" t="str">
        <f t="shared" si="221"/>
        <v/>
      </c>
      <c r="M1251" s="7" t="str">
        <f>IF(A1251="","",IF(S1251="",IF(A1251="","",VLOOKUP(K1251,calendar_price_2013,MATCH(SUMIF(A$2:A11841,A1251,L$2:L11841),Sheet2!$C$1:$P$1,0)+1,0)),S1251)*L1251)</f>
        <v/>
      </c>
      <c r="N1251" s="7" t="str">
        <f t="shared" si="216"/>
        <v/>
      </c>
      <c r="O1251" s="7" t="str">
        <f t="shared" si="217"/>
        <v/>
      </c>
      <c r="R1251" s="7" t="str">
        <f t="shared" si="218"/>
        <v/>
      </c>
      <c r="AH1251" s="9" t="str">
        <f t="shared" si="219"/>
        <v/>
      </c>
      <c r="AI1251" s="9" t="str">
        <f t="shared" si="220"/>
        <v/>
      </c>
    </row>
    <row r="1252" spans="1:35" ht="20.100000000000001" customHeight="1">
      <c r="A1252" s="8" t="str">
        <f t="shared" si="221"/>
        <v/>
      </c>
      <c r="M1252" s="7" t="str">
        <f>IF(A1252="","",IF(S1252="",IF(A1252="","",VLOOKUP(K1252,calendar_price_2013,MATCH(SUMIF(A$2:A11842,A1252,L$2:L11842),Sheet2!$C$1:$P$1,0)+1,0)),S1252)*L1252)</f>
        <v/>
      </c>
      <c r="N1252" s="7" t="str">
        <f t="shared" si="216"/>
        <v/>
      </c>
      <c r="O1252" s="7" t="str">
        <f t="shared" si="217"/>
        <v/>
      </c>
      <c r="R1252" s="7" t="str">
        <f t="shared" si="218"/>
        <v/>
      </c>
      <c r="AH1252" s="9" t="str">
        <f t="shared" si="219"/>
        <v/>
      </c>
      <c r="AI1252" s="9" t="str">
        <f t="shared" si="220"/>
        <v/>
      </c>
    </row>
    <row r="1253" spans="1:35" ht="20.100000000000001" customHeight="1">
      <c r="A1253" s="8" t="str">
        <f t="shared" si="221"/>
        <v/>
      </c>
      <c r="M1253" s="7" t="str">
        <f>IF(A1253="","",IF(S1253="",IF(A1253="","",VLOOKUP(K1253,calendar_price_2013,MATCH(SUMIF(A$2:A11843,A1253,L$2:L11843),Sheet2!$C$1:$P$1,0)+1,0)),S1253)*L1253)</f>
        <v/>
      </c>
      <c r="N1253" s="7" t="str">
        <f t="shared" si="216"/>
        <v/>
      </c>
      <c r="O1253" s="7" t="str">
        <f t="shared" si="217"/>
        <v/>
      </c>
      <c r="R1253" s="7" t="str">
        <f t="shared" si="218"/>
        <v/>
      </c>
      <c r="AH1253" s="9" t="str">
        <f t="shared" si="219"/>
        <v/>
      </c>
      <c r="AI1253" s="9" t="str">
        <f t="shared" si="220"/>
        <v/>
      </c>
    </row>
    <row r="1254" spans="1:35" ht="20.100000000000001" customHeight="1">
      <c r="A1254" s="8" t="str">
        <f t="shared" si="221"/>
        <v/>
      </c>
      <c r="M1254" s="7" t="str">
        <f>IF(A1254="","",IF(S1254="",IF(A1254="","",VLOOKUP(K1254,calendar_price_2013,MATCH(SUMIF(A$2:A11844,A1254,L$2:L11844),Sheet2!$C$1:$P$1,0)+1,0)),S1254)*L1254)</f>
        <v/>
      </c>
      <c r="N1254" s="7" t="str">
        <f t="shared" si="216"/>
        <v/>
      </c>
      <c r="O1254" s="7" t="str">
        <f t="shared" si="217"/>
        <v/>
      </c>
      <c r="R1254" s="7" t="str">
        <f t="shared" si="218"/>
        <v/>
      </c>
      <c r="AH1254" s="9" t="str">
        <f t="shared" si="219"/>
        <v/>
      </c>
      <c r="AI1254" s="9" t="str">
        <f t="shared" si="220"/>
        <v/>
      </c>
    </row>
    <row r="1255" spans="1:35" ht="20.100000000000001" customHeight="1">
      <c r="A1255" s="8" t="str">
        <f t="shared" si="221"/>
        <v/>
      </c>
      <c r="M1255" s="7" t="str">
        <f>IF(A1255="","",IF(S1255="",IF(A1255="","",VLOOKUP(K1255,calendar_price_2013,MATCH(SUMIF(A$2:A11845,A1255,L$2:L11845),Sheet2!$C$1:$P$1,0)+1,0)),S1255)*L1255)</f>
        <v/>
      </c>
      <c r="N1255" s="7" t="str">
        <f t="shared" si="216"/>
        <v/>
      </c>
      <c r="O1255" s="7" t="str">
        <f t="shared" si="217"/>
        <v/>
      </c>
      <c r="R1255" s="7" t="str">
        <f t="shared" si="218"/>
        <v/>
      </c>
      <c r="AH1255" s="9" t="str">
        <f t="shared" si="219"/>
        <v/>
      </c>
      <c r="AI1255" s="9" t="str">
        <f t="shared" si="220"/>
        <v/>
      </c>
    </row>
    <row r="1256" spans="1:35" ht="20.100000000000001" customHeight="1">
      <c r="A1256" s="8" t="str">
        <f t="shared" si="221"/>
        <v/>
      </c>
      <c r="M1256" s="7" t="str">
        <f>IF(A1256="","",IF(S1256="",IF(A1256="","",VLOOKUP(K1256,calendar_price_2013,MATCH(SUMIF(A$2:A11846,A1256,L$2:L11846),Sheet2!$C$1:$P$1,0)+1,0)),S1256)*L1256)</f>
        <v/>
      </c>
      <c r="N1256" s="7" t="str">
        <f t="shared" si="216"/>
        <v/>
      </c>
      <c r="O1256" s="7" t="str">
        <f t="shared" si="217"/>
        <v/>
      </c>
      <c r="R1256" s="7" t="str">
        <f t="shared" si="218"/>
        <v/>
      </c>
      <c r="AH1256" s="9" t="str">
        <f t="shared" si="219"/>
        <v/>
      </c>
      <c r="AI1256" s="9" t="str">
        <f t="shared" si="220"/>
        <v/>
      </c>
    </row>
    <row r="1257" spans="1:35" ht="20.100000000000001" customHeight="1">
      <c r="A1257" s="8" t="str">
        <f t="shared" si="221"/>
        <v/>
      </c>
      <c r="M1257" s="7" t="str">
        <f>IF(A1257="","",IF(S1257="",IF(A1257="","",VLOOKUP(K1257,calendar_price_2013,MATCH(SUMIF(A$2:A11847,A1257,L$2:L11847),Sheet2!$C$1:$P$1,0)+1,0)),S1257)*L1257)</f>
        <v/>
      </c>
      <c r="N1257" s="7" t="str">
        <f t="shared" si="216"/>
        <v/>
      </c>
      <c r="O1257" s="7" t="str">
        <f t="shared" si="217"/>
        <v/>
      </c>
      <c r="R1257" s="7" t="str">
        <f t="shared" si="218"/>
        <v/>
      </c>
      <c r="AH1257" s="9" t="str">
        <f t="shared" si="219"/>
        <v/>
      </c>
      <c r="AI1257" s="9" t="str">
        <f t="shared" si="220"/>
        <v/>
      </c>
    </row>
    <row r="1258" spans="1:35" ht="20.100000000000001" customHeight="1">
      <c r="A1258" s="8" t="str">
        <f t="shared" si="221"/>
        <v/>
      </c>
      <c r="M1258" s="7" t="str">
        <f>IF(A1258="","",IF(S1258="",IF(A1258="","",VLOOKUP(K1258,calendar_price_2013,MATCH(SUMIF(A$2:A11848,A1258,L$2:L11848),Sheet2!$C$1:$P$1,0)+1,0)),S1258)*L1258)</f>
        <v/>
      </c>
      <c r="N1258" s="7" t="str">
        <f t="shared" si="216"/>
        <v/>
      </c>
      <c r="O1258" s="7" t="str">
        <f t="shared" si="217"/>
        <v/>
      </c>
      <c r="R1258" s="7" t="str">
        <f t="shared" si="218"/>
        <v/>
      </c>
      <c r="AH1258" s="9" t="str">
        <f t="shared" si="219"/>
        <v/>
      </c>
      <c r="AI1258" s="9" t="str">
        <f t="shared" si="220"/>
        <v/>
      </c>
    </row>
    <row r="1259" spans="1:35" ht="20.100000000000001" customHeight="1">
      <c r="A1259" s="8" t="str">
        <f t="shared" si="221"/>
        <v/>
      </c>
      <c r="M1259" s="7" t="str">
        <f>IF(A1259="","",IF(S1259="",IF(A1259="","",VLOOKUP(K1259,calendar_price_2013,MATCH(SUMIF(A$2:A11849,A1259,L$2:L11849),Sheet2!$C$1:$P$1,0)+1,0)),S1259)*L1259)</f>
        <v/>
      </c>
      <c r="N1259" s="7" t="str">
        <f t="shared" si="216"/>
        <v/>
      </c>
      <c r="O1259" s="7" t="str">
        <f t="shared" si="217"/>
        <v/>
      </c>
      <c r="R1259" s="7" t="str">
        <f t="shared" si="218"/>
        <v/>
      </c>
      <c r="AH1259" s="9" t="str">
        <f t="shared" si="219"/>
        <v/>
      </c>
      <c r="AI1259" s="9" t="str">
        <f t="shared" si="220"/>
        <v/>
      </c>
    </row>
    <row r="1260" spans="1:35" ht="20.100000000000001" customHeight="1">
      <c r="A1260" s="8" t="str">
        <f t="shared" si="221"/>
        <v/>
      </c>
      <c r="M1260" s="7" t="str">
        <f>IF(A1260="","",IF(S1260="",IF(A1260="","",VLOOKUP(K1260,calendar_price_2013,MATCH(SUMIF(A$2:A11850,A1260,L$2:L11850),Sheet2!$C$1:$P$1,0)+1,0)),S1260)*L1260)</f>
        <v/>
      </c>
      <c r="N1260" s="7" t="str">
        <f t="shared" si="216"/>
        <v/>
      </c>
      <c r="O1260" s="7" t="str">
        <f t="shared" si="217"/>
        <v/>
      </c>
      <c r="R1260" s="7" t="str">
        <f t="shared" si="218"/>
        <v/>
      </c>
      <c r="AH1260" s="9" t="str">
        <f t="shared" si="219"/>
        <v/>
      </c>
      <c r="AI1260" s="9" t="str">
        <f t="shared" si="220"/>
        <v/>
      </c>
    </row>
    <row r="1261" spans="1:35" ht="20.100000000000001" customHeight="1">
      <c r="A1261" s="8" t="str">
        <f t="shared" si="221"/>
        <v/>
      </c>
      <c r="M1261" s="7" t="str">
        <f>IF(A1261="","",IF(S1261="",IF(A1261="","",VLOOKUP(K1261,calendar_price_2013,MATCH(SUMIF(A$2:A11851,A1261,L$2:L11851),Sheet2!$C$1:$P$1,0)+1,0)),S1261)*L1261)</f>
        <v/>
      </c>
      <c r="N1261" s="7" t="str">
        <f t="shared" si="216"/>
        <v/>
      </c>
      <c r="O1261" s="7" t="str">
        <f t="shared" si="217"/>
        <v/>
      </c>
      <c r="R1261" s="7" t="str">
        <f t="shared" si="218"/>
        <v/>
      </c>
      <c r="AH1261" s="9" t="str">
        <f t="shared" si="219"/>
        <v/>
      </c>
      <c r="AI1261" s="9" t="str">
        <f t="shared" si="220"/>
        <v/>
      </c>
    </row>
    <row r="1262" spans="1:35" ht="20.100000000000001" customHeight="1">
      <c r="A1262" s="8" t="str">
        <f t="shared" si="221"/>
        <v/>
      </c>
      <c r="M1262" s="7" t="str">
        <f>IF(A1262="","",IF(S1262="",IF(A1262="","",VLOOKUP(K1262,calendar_price_2013,MATCH(SUMIF(A$2:A11852,A1262,L$2:L11852),Sheet2!$C$1:$P$1,0)+1,0)),S1262)*L1262)</f>
        <v/>
      </c>
      <c r="N1262" s="7" t="str">
        <f t="shared" si="216"/>
        <v/>
      </c>
      <c r="O1262" s="7" t="str">
        <f t="shared" si="217"/>
        <v/>
      </c>
      <c r="R1262" s="7" t="str">
        <f t="shared" si="218"/>
        <v/>
      </c>
      <c r="AH1262" s="9" t="str">
        <f t="shared" si="219"/>
        <v/>
      </c>
      <c r="AI1262" s="9" t="str">
        <f t="shared" si="220"/>
        <v/>
      </c>
    </row>
    <row r="1263" spans="1:35" ht="20.100000000000001" customHeight="1">
      <c r="A1263" s="8" t="str">
        <f t="shared" si="221"/>
        <v/>
      </c>
      <c r="M1263" s="7" t="str">
        <f>IF(A1263="","",IF(S1263="",IF(A1263="","",VLOOKUP(K1263,calendar_price_2013,MATCH(SUMIF(A$2:A11853,A1263,L$2:L11853),Sheet2!$C$1:$P$1,0)+1,0)),S1263)*L1263)</f>
        <v/>
      </c>
      <c r="N1263" s="7" t="str">
        <f t="shared" si="216"/>
        <v/>
      </c>
      <c r="O1263" s="7" t="str">
        <f t="shared" si="217"/>
        <v/>
      </c>
      <c r="R1263" s="7" t="str">
        <f t="shared" si="218"/>
        <v/>
      </c>
      <c r="AH1263" s="9" t="str">
        <f t="shared" si="219"/>
        <v/>
      </c>
      <c r="AI1263" s="9" t="str">
        <f t="shared" si="220"/>
        <v/>
      </c>
    </row>
    <row r="1264" spans="1:35" ht="20.100000000000001" customHeight="1">
      <c r="A1264" s="8" t="str">
        <f t="shared" si="221"/>
        <v/>
      </c>
      <c r="M1264" s="7" t="str">
        <f>IF(A1264="","",IF(S1264="",IF(A1264="","",VLOOKUP(K1264,calendar_price_2013,MATCH(SUMIF(A$2:A11854,A1264,L$2:L11854),Sheet2!$C$1:$P$1,0)+1,0)),S1264)*L1264)</f>
        <v/>
      </c>
      <c r="N1264" s="7" t="str">
        <f t="shared" si="216"/>
        <v/>
      </c>
      <c r="O1264" s="7" t="str">
        <f t="shared" si="217"/>
        <v/>
      </c>
      <c r="R1264" s="7" t="str">
        <f t="shared" si="218"/>
        <v/>
      </c>
      <c r="AH1264" s="9" t="str">
        <f t="shared" si="219"/>
        <v/>
      </c>
      <c r="AI1264" s="9" t="str">
        <f t="shared" si="220"/>
        <v/>
      </c>
    </row>
    <row r="1265" spans="1:35" ht="20.100000000000001" customHeight="1">
      <c r="A1265" s="8" t="str">
        <f t="shared" si="221"/>
        <v/>
      </c>
      <c r="M1265" s="7" t="str">
        <f>IF(A1265="","",IF(S1265="",IF(A1265="","",VLOOKUP(K1265,calendar_price_2013,MATCH(SUMIF(A$2:A11855,A1265,L$2:L11855),Sheet2!$C$1:$P$1,0)+1,0)),S1265)*L1265)</f>
        <v/>
      </c>
      <c r="N1265" s="7" t="str">
        <f t="shared" si="216"/>
        <v/>
      </c>
      <c r="O1265" s="7" t="str">
        <f t="shared" si="217"/>
        <v/>
      </c>
      <c r="R1265" s="7" t="str">
        <f t="shared" si="218"/>
        <v/>
      </c>
      <c r="AH1265" s="9" t="str">
        <f t="shared" si="219"/>
        <v/>
      </c>
      <c r="AI1265" s="9" t="str">
        <f t="shared" si="220"/>
        <v/>
      </c>
    </row>
    <row r="1266" spans="1:35" ht="20.100000000000001" customHeight="1">
      <c r="A1266" s="8" t="str">
        <f t="shared" si="221"/>
        <v/>
      </c>
      <c r="M1266" s="7" t="str">
        <f>IF(A1266="","",IF(S1266="",IF(A1266="","",VLOOKUP(K1266,calendar_price_2013,MATCH(SUMIF(A$2:A11856,A1266,L$2:L11856),Sheet2!$C$1:$P$1,0)+1,0)),S1266)*L1266)</f>
        <v/>
      </c>
      <c r="N1266" s="7" t="str">
        <f t="shared" si="216"/>
        <v/>
      </c>
      <c r="O1266" s="7" t="str">
        <f t="shared" si="217"/>
        <v/>
      </c>
      <c r="R1266" s="7" t="str">
        <f t="shared" si="218"/>
        <v/>
      </c>
      <c r="AH1266" s="9" t="str">
        <f t="shared" si="219"/>
        <v/>
      </c>
      <c r="AI1266" s="9" t="str">
        <f t="shared" si="220"/>
        <v/>
      </c>
    </row>
    <row r="1267" spans="1:35" ht="20.100000000000001" customHeight="1">
      <c r="A1267" s="8" t="str">
        <f t="shared" si="221"/>
        <v/>
      </c>
      <c r="M1267" s="7" t="str">
        <f>IF(A1267="","",IF(S1267="",IF(A1267="","",VLOOKUP(K1267,calendar_price_2013,MATCH(SUMIF(A$2:A11857,A1267,L$2:L11857),Sheet2!$C$1:$P$1,0)+1,0)),S1267)*L1267)</f>
        <v/>
      </c>
      <c r="N1267" s="7" t="str">
        <f t="shared" si="216"/>
        <v/>
      </c>
      <c r="O1267" s="7" t="str">
        <f t="shared" si="217"/>
        <v/>
      </c>
      <c r="R1267" s="7" t="str">
        <f t="shared" si="218"/>
        <v/>
      </c>
      <c r="AH1267" s="9" t="str">
        <f t="shared" si="219"/>
        <v/>
      </c>
      <c r="AI1267" s="9" t="str">
        <f t="shared" si="220"/>
        <v/>
      </c>
    </row>
    <row r="1268" spans="1:35" ht="20.100000000000001" customHeight="1">
      <c r="A1268" s="8" t="str">
        <f t="shared" si="221"/>
        <v/>
      </c>
      <c r="M1268" s="7" t="str">
        <f>IF(A1268="","",IF(S1268="",IF(A1268="","",VLOOKUP(K1268,calendar_price_2013,MATCH(SUMIF(A$2:A11858,A1268,L$2:L11858),Sheet2!$C$1:$P$1,0)+1,0)),S1268)*L1268)</f>
        <v/>
      </c>
      <c r="N1268" s="7" t="str">
        <f t="shared" si="216"/>
        <v/>
      </c>
      <c r="O1268" s="7" t="str">
        <f t="shared" si="217"/>
        <v/>
      </c>
      <c r="R1268" s="7" t="str">
        <f t="shared" si="218"/>
        <v/>
      </c>
      <c r="AH1268" s="9" t="str">
        <f t="shared" si="219"/>
        <v/>
      </c>
      <c r="AI1268" s="9" t="str">
        <f t="shared" si="220"/>
        <v/>
      </c>
    </row>
    <row r="1269" spans="1:35" ht="20.100000000000001" customHeight="1">
      <c r="A1269" s="8" t="str">
        <f t="shared" si="221"/>
        <v/>
      </c>
      <c r="M1269" s="7" t="str">
        <f>IF(A1269="","",IF(S1269="",IF(A1269="","",VLOOKUP(K1269,calendar_price_2013,MATCH(SUMIF(A$2:A11859,A1269,L$2:L11859),Sheet2!$C$1:$P$1,0)+1,0)),S1269)*L1269)</f>
        <v/>
      </c>
      <c r="N1269" s="7" t="str">
        <f t="shared" si="216"/>
        <v/>
      </c>
      <c r="O1269" s="7" t="str">
        <f t="shared" si="217"/>
        <v/>
      </c>
      <c r="R1269" s="7" t="str">
        <f t="shared" si="218"/>
        <v/>
      </c>
      <c r="AH1269" s="9" t="str">
        <f t="shared" si="219"/>
        <v/>
      </c>
      <c r="AI1269" s="9" t="str">
        <f t="shared" si="220"/>
        <v/>
      </c>
    </row>
    <row r="1270" spans="1:35" ht="20.100000000000001" customHeight="1">
      <c r="A1270" s="8" t="str">
        <f t="shared" si="221"/>
        <v/>
      </c>
      <c r="M1270" s="7" t="str">
        <f>IF(A1270="","",IF(S1270="",IF(A1270="","",VLOOKUP(K1270,calendar_price_2013,MATCH(SUMIF(A$2:A11860,A1270,L$2:L11860),Sheet2!$C$1:$P$1,0)+1,0)),S1270)*L1270)</f>
        <v/>
      </c>
      <c r="N1270" s="7" t="str">
        <f t="shared" si="216"/>
        <v/>
      </c>
      <c r="O1270" s="7" t="str">
        <f t="shared" si="217"/>
        <v/>
      </c>
      <c r="R1270" s="7" t="str">
        <f t="shared" si="218"/>
        <v/>
      </c>
      <c r="AH1270" s="9" t="str">
        <f t="shared" si="219"/>
        <v/>
      </c>
      <c r="AI1270" s="9" t="str">
        <f t="shared" si="220"/>
        <v/>
      </c>
    </row>
    <row r="1271" spans="1:35" ht="20.100000000000001" customHeight="1">
      <c r="A1271" s="8" t="str">
        <f t="shared" si="221"/>
        <v/>
      </c>
      <c r="M1271" s="7" t="str">
        <f>IF(A1271="","",IF(S1271="",IF(A1271="","",VLOOKUP(K1271,calendar_price_2013,MATCH(SUMIF(A$2:A11861,A1271,L$2:L11861),Sheet2!$C$1:$P$1,0)+1,0)),S1271)*L1271)</f>
        <v/>
      </c>
      <c r="N1271" s="7" t="str">
        <f t="shared" si="216"/>
        <v/>
      </c>
      <c r="O1271" s="7" t="str">
        <f t="shared" si="217"/>
        <v/>
      </c>
      <c r="R1271" s="7" t="str">
        <f t="shared" si="218"/>
        <v/>
      </c>
      <c r="AH1271" s="9" t="str">
        <f t="shared" si="219"/>
        <v/>
      </c>
      <c r="AI1271" s="9" t="str">
        <f t="shared" si="220"/>
        <v/>
      </c>
    </row>
    <row r="1272" spans="1:35" ht="20.100000000000001" customHeight="1">
      <c r="A1272" s="8" t="str">
        <f t="shared" si="221"/>
        <v/>
      </c>
      <c r="M1272" s="7" t="str">
        <f>IF(A1272="","",IF(S1272="",IF(A1272="","",VLOOKUP(K1272,calendar_price_2013,MATCH(SUMIF(A$2:A11862,A1272,L$2:L11862),Sheet2!$C$1:$P$1,0)+1,0)),S1272)*L1272)</f>
        <v/>
      </c>
      <c r="N1272" s="7" t="str">
        <f t="shared" si="216"/>
        <v/>
      </c>
      <c r="O1272" s="7" t="str">
        <f t="shared" si="217"/>
        <v/>
      </c>
      <c r="R1272" s="7" t="str">
        <f t="shared" si="218"/>
        <v/>
      </c>
      <c r="AH1272" s="9" t="str">
        <f t="shared" si="219"/>
        <v/>
      </c>
      <c r="AI1272" s="9" t="str">
        <f t="shared" si="220"/>
        <v/>
      </c>
    </row>
    <row r="1273" spans="1:35" ht="20.100000000000001" customHeight="1">
      <c r="A1273" s="8" t="str">
        <f t="shared" si="221"/>
        <v/>
      </c>
      <c r="M1273" s="7" t="str">
        <f>IF(A1273="","",IF(S1273="",IF(A1273="","",VLOOKUP(K1273,calendar_price_2013,MATCH(SUMIF(A$2:A11863,A1273,L$2:L11863),Sheet2!$C$1:$P$1,0)+1,0)),S1273)*L1273)</f>
        <v/>
      </c>
      <c r="N1273" s="7" t="str">
        <f t="shared" si="216"/>
        <v/>
      </c>
      <c r="O1273" s="7" t="str">
        <f t="shared" si="217"/>
        <v/>
      </c>
      <c r="R1273" s="7" t="str">
        <f t="shared" si="218"/>
        <v/>
      </c>
      <c r="AH1273" s="9" t="str">
        <f t="shared" si="219"/>
        <v/>
      </c>
      <c r="AI1273" s="9" t="str">
        <f t="shared" si="220"/>
        <v/>
      </c>
    </row>
    <row r="1274" spans="1:35" ht="20.100000000000001" customHeight="1">
      <c r="A1274" s="8" t="str">
        <f t="shared" si="221"/>
        <v/>
      </c>
      <c r="M1274" s="7" t="str">
        <f>IF(A1274="","",IF(S1274="",IF(A1274="","",VLOOKUP(K1274,calendar_price_2013,MATCH(SUMIF(A$2:A11864,A1274,L$2:L11864),Sheet2!$C$1:$P$1,0)+1,0)),S1274)*L1274)</f>
        <v/>
      </c>
      <c r="N1274" s="7" t="str">
        <f t="shared" si="216"/>
        <v/>
      </c>
      <c r="O1274" s="7" t="str">
        <f t="shared" si="217"/>
        <v/>
      </c>
      <c r="R1274" s="7" t="str">
        <f t="shared" si="218"/>
        <v/>
      </c>
      <c r="AH1274" s="9" t="str">
        <f t="shared" si="219"/>
        <v/>
      </c>
      <c r="AI1274" s="9" t="str">
        <f t="shared" si="220"/>
        <v/>
      </c>
    </row>
    <row r="1275" spans="1:35" ht="20.100000000000001" customHeight="1">
      <c r="A1275" s="8" t="str">
        <f t="shared" si="221"/>
        <v/>
      </c>
      <c r="M1275" s="7" t="str">
        <f>IF(A1275="","",IF(S1275="",IF(A1275="","",VLOOKUP(K1275,calendar_price_2013,MATCH(SUMIF(A$2:A11865,A1275,L$2:L11865),Sheet2!$C$1:$P$1,0)+1,0)),S1275)*L1275)</f>
        <v/>
      </c>
      <c r="N1275" s="7" t="str">
        <f t="shared" si="216"/>
        <v/>
      </c>
      <c r="O1275" s="7" t="str">
        <f t="shared" si="217"/>
        <v/>
      </c>
      <c r="R1275" s="7" t="str">
        <f t="shared" si="218"/>
        <v/>
      </c>
      <c r="AH1275" s="9" t="str">
        <f t="shared" si="219"/>
        <v/>
      </c>
      <c r="AI1275" s="9" t="str">
        <f t="shared" si="220"/>
        <v/>
      </c>
    </row>
    <row r="1276" spans="1:35" ht="20.100000000000001" customHeight="1">
      <c r="A1276" s="8" t="str">
        <f t="shared" si="221"/>
        <v/>
      </c>
      <c r="M1276" s="7" t="str">
        <f>IF(A1276="","",IF(S1276="",IF(A1276="","",VLOOKUP(K1276,calendar_price_2013,MATCH(SUMIF(A$2:A11866,A1276,L$2:L11866),Sheet2!$C$1:$P$1,0)+1,0)),S1276)*L1276)</f>
        <v/>
      </c>
      <c r="N1276" s="7" t="str">
        <f t="shared" si="216"/>
        <v/>
      </c>
      <c r="O1276" s="7" t="str">
        <f t="shared" si="217"/>
        <v/>
      </c>
      <c r="R1276" s="7" t="str">
        <f t="shared" si="218"/>
        <v/>
      </c>
      <c r="AH1276" s="9" t="str">
        <f t="shared" si="219"/>
        <v/>
      </c>
      <c r="AI1276" s="9" t="str">
        <f t="shared" si="220"/>
        <v/>
      </c>
    </row>
    <row r="1277" spans="1:35" ht="20.100000000000001" customHeight="1">
      <c r="A1277" s="8" t="str">
        <f t="shared" si="221"/>
        <v/>
      </c>
      <c r="M1277" s="7" t="str">
        <f>IF(A1277="","",IF(S1277="",IF(A1277="","",VLOOKUP(K1277,calendar_price_2013,MATCH(SUMIF(A$2:A11867,A1277,L$2:L11867),Sheet2!$C$1:$P$1,0)+1,0)),S1277)*L1277)</f>
        <v/>
      </c>
      <c r="N1277" s="7" t="str">
        <f t="shared" si="216"/>
        <v/>
      </c>
      <c r="O1277" s="7" t="str">
        <f t="shared" si="217"/>
        <v/>
      </c>
      <c r="R1277" s="7" t="str">
        <f t="shared" si="218"/>
        <v/>
      </c>
      <c r="AH1277" s="9" t="str">
        <f t="shared" si="219"/>
        <v/>
      </c>
      <c r="AI1277" s="9" t="str">
        <f t="shared" si="220"/>
        <v/>
      </c>
    </row>
    <row r="1278" spans="1:35" ht="20.100000000000001" customHeight="1">
      <c r="A1278" s="8" t="str">
        <f t="shared" si="221"/>
        <v/>
      </c>
      <c r="M1278" s="7" t="str">
        <f>IF(A1278="","",IF(S1278="",IF(A1278="","",VLOOKUP(K1278,calendar_price_2013,MATCH(SUMIF(A$2:A11868,A1278,L$2:L11868),Sheet2!$C$1:$P$1,0)+1,0)),S1278)*L1278)</f>
        <v/>
      </c>
      <c r="N1278" s="7" t="str">
        <f t="shared" si="216"/>
        <v/>
      </c>
      <c r="O1278" s="7" t="str">
        <f t="shared" si="217"/>
        <v/>
      </c>
      <c r="R1278" s="7" t="str">
        <f t="shared" si="218"/>
        <v/>
      </c>
      <c r="AH1278" s="9" t="str">
        <f t="shared" si="219"/>
        <v/>
      </c>
      <c r="AI1278" s="9" t="str">
        <f t="shared" si="220"/>
        <v/>
      </c>
    </row>
    <row r="1279" spans="1:35" ht="20.100000000000001" customHeight="1">
      <c r="A1279" s="8" t="str">
        <f t="shared" si="221"/>
        <v/>
      </c>
      <c r="M1279" s="7" t="str">
        <f>IF(A1279="","",IF(S1279="",IF(A1279="","",VLOOKUP(K1279,calendar_price_2013,MATCH(SUMIF(A$2:A11869,A1279,L$2:L11869),Sheet2!$C$1:$P$1,0)+1,0)),S1279)*L1279)</f>
        <v/>
      </c>
      <c r="N1279" s="7" t="str">
        <f t="shared" si="216"/>
        <v/>
      </c>
      <c r="O1279" s="7" t="str">
        <f t="shared" si="217"/>
        <v/>
      </c>
      <c r="R1279" s="7" t="str">
        <f t="shared" si="218"/>
        <v/>
      </c>
      <c r="AH1279" s="9" t="str">
        <f t="shared" si="219"/>
        <v/>
      </c>
      <c r="AI1279" s="9" t="str">
        <f t="shared" si="220"/>
        <v/>
      </c>
    </row>
    <row r="1280" spans="1:35" ht="20.100000000000001" customHeight="1">
      <c r="A1280" s="8" t="str">
        <f t="shared" si="221"/>
        <v/>
      </c>
      <c r="M1280" s="7" t="str">
        <f>IF(A1280="","",IF(S1280="",IF(A1280="","",VLOOKUP(K1280,calendar_price_2013,MATCH(SUMIF(A$2:A11870,A1280,L$2:L11870),Sheet2!$C$1:$P$1,0)+1,0)),S1280)*L1280)</f>
        <v/>
      </c>
      <c r="N1280" s="7" t="str">
        <f t="shared" si="216"/>
        <v/>
      </c>
      <c r="O1280" s="7" t="str">
        <f t="shared" si="217"/>
        <v/>
      </c>
      <c r="R1280" s="7" t="str">
        <f t="shared" si="218"/>
        <v/>
      </c>
      <c r="AH1280" s="9" t="str">
        <f t="shared" si="219"/>
        <v/>
      </c>
      <c r="AI1280" s="9" t="str">
        <f t="shared" si="220"/>
        <v/>
      </c>
    </row>
    <row r="1281" spans="1:35" ht="20.100000000000001" customHeight="1">
      <c r="A1281" s="8" t="str">
        <f t="shared" si="221"/>
        <v/>
      </c>
      <c r="M1281" s="7" t="str">
        <f>IF(A1281="","",IF(S1281="",IF(A1281="","",VLOOKUP(K1281,calendar_price_2013,MATCH(SUMIF(A$2:A11871,A1281,L$2:L11871),Sheet2!$C$1:$P$1,0)+1,0)),S1281)*L1281)</f>
        <v/>
      </c>
      <c r="N1281" s="7" t="str">
        <f t="shared" si="216"/>
        <v/>
      </c>
      <c r="O1281" s="7" t="str">
        <f t="shared" si="217"/>
        <v/>
      </c>
      <c r="R1281" s="7" t="str">
        <f t="shared" si="218"/>
        <v/>
      </c>
      <c r="AH1281" s="9" t="str">
        <f t="shared" si="219"/>
        <v/>
      </c>
      <c r="AI1281" s="9" t="str">
        <f t="shared" si="220"/>
        <v/>
      </c>
    </row>
    <row r="1282" spans="1:35" ht="20.100000000000001" customHeight="1">
      <c r="A1282" s="8" t="str">
        <f t="shared" si="221"/>
        <v/>
      </c>
      <c r="M1282" s="7" t="str">
        <f>IF(A1282="","",IF(S1282="",IF(A1282="","",VLOOKUP(K1282,calendar_price_2013,MATCH(SUMIF(A$2:A11872,A1282,L$2:L11872),Sheet2!$C$1:$P$1,0)+1,0)),S1282)*L1282)</f>
        <v/>
      </c>
      <c r="N1282" s="7" t="str">
        <f t="shared" si="216"/>
        <v/>
      </c>
      <c r="O1282" s="7" t="str">
        <f t="shared" si="217"/>
        <v/>
      </c>
      <c r="R1282" s="7" t="str">
        <f t="shared" si="218"/>
        <v/>
      </c>
      <c r="AH1282" s="9" t="str">
        <f t="shared" si="219"/>
        <v/>
      </c>
      <c r="AI1282" s="9" t="str">
        <f t="shared" si="220"/>
        <v/>
      </c>
    </row>
    <row r="1283" spans="1:35" ht="20.100000000000001" customHeight="1">
      <c r="A1283" s="8" t="str">
        <f t="shared" si="221"/>
        <v/>
      </c>
      <c r="M1283" s="7" t="str">
        <f>IF(A1283="","",IF(S1283="",IF(A1283="","",VLOOKUP(K1283,calendar_price_2013,MATCH(SUMIF(A$2:A11873,A1283,L$2:L11873),Sheet2!$C$1:$P$1,0)+1,0)),S1283)*L1283)</f>
        <v/>
      </c>
      <c r="N1283" s="7" t="str">
        <f t="shared" si="216"/>
        <v/>
      </c>
      <c r="O1283" s="7" t="str">
        <f t="shared" si="217"/>
        <v/>
      </c>
      <c r="R1283" s="7" t="str">
        <f t="shared" si="218"/>
        <v/>
      </c>
      <c r="AH1283" s="9" t="str">
        <f t="shared" si="219"/>
        <v/>
      </c>
      <c r="AI1283" s="9" t="str">
        <f t="shared" si="220"/>
        <v/>
      </c>
    </row>
    <row r="1284" spans="1:35" ht="20.100000000000001" customHeight="1">
      <c r="A1284" s="8" t="str">
        <f t="shared" si="221"/>
        <v/>
      </c>
      <c r="M1284" s="7" t="str">
        <f>IF(A1284="","",IF(S1284="",IF(A1284="","",VLOOKUP(K1284,calendar_price_2013,MATCH(SUMIF(A$2:A11874,A1284,L$2:L11874),Sheet2!$C$1:$P$1,0)+1,0)),S1284)*L1284)</f>
        <v/>
      </c>
      <c r="N1284" s="7" t="str">
        <f t="shared" si="216"/>
        <v/>
      </c>
      <c r="O1284" s="7" t="str">
        <f t="shared" si="217"/>
        <v/>
      </c>
      <c r="R1284" s="7" t="str">
        <f t="shared" si="218"/>
        <v/>
      </c>
      <c r="AH1284" s="9" t="str">
        <f t="shared" si="219"/>
        <v/>
      </c>
      <c r="AI1284" s="9" t="str">
        <f t="shared" si="220"/>
        <v/>
      </c>
    </row>
    <row r="1285" spans="1:35" ht="20.100000000000001" customHeight="1">
      <c r="A1285" s="8" t="str">
        <f t="shared" si="221"/>
        <v/>
      </c>
      <c r="M1285" s="7" t="str">
        <f>IF(A1285="","",IF(S1285="",IF(A1285="","",VLOOKUP(K1285,calendar_price_2013,MATCH(SUMIF(A$2:A11875,A1285,L$2:L11875),Sheet2!$C$1:$P$1,0)+1,0)),S1285)*L1285)</f>
        <v/>
      </c>
      <c r="N1285" s="7" t="str">
        <f t="shared" si="216"/>
        <v/>
      </c>
      <c r="O1285" s="7" t="str">
        <f t="shared" si="217"/>
        <v/>
      </c>
      <c r="R1285" s="7" t="str">
        <f t="shared" si="218"/>
        <v/>
      </c>
      <c r="AH1285" s="9" t="str">
        <f t="shared" si="219"/>
        <v/>
      </c>
      <c r="AI1285" s="9" t="str">
        <f t="shared" si="220"/>
        <v/>
      </c>
    </row>
    <row r="1286" spans="1:35" ht="20.100000000000001" customHeight="1">
      <c r="A1286" s="8" t="str">
        <f t="shared" si="221"/>
        <v/>
      </c>
      <c r="M1286" s="7" t="str">
        <f>IF(A1286="","",IF(S1286="",IF(A1286="","",VLOOKUP(K1286,calendar_price_2013,MATCH(SUMIF(A$2:A11876,A1286,L$2:L11876),Sheet2!$C$1:$P$1,0)+1,0)),S1286)*L1286)</f>
        <v/>
      </c>
      <c r="N1286" s="7" t="str">
        <f t="shared" si="216"/>
        <v/>
      </c>
      <c r="O1286" s="7" t="str">
        <f t="shared" si="217"/>
        <v/>
      </c>
      <c r="R1286" s="7" t="str">
        <f t="shared" si="218"/>
        <v/>
      </c>
      <c r="AH1286" s="9" t="str">
        <f t="shared" si="219"/>
        <v/>
      </c>
      <c r="AI1286" s="9" t="str">
        <f t="shared" si="220"/>
        <v/>
      </c>
    </row>
    <row r="1287" spans="1:35" ht="20.100000000000001" customHeight="1">
      <c r="A1287" s="8" t="str">
        <f t="shared" si="221"/>
        <v/>
      </c>
      <c r="M1287" s="7" t="str">
        <f>IF(A1287="","",IF(S1287="",IF(A1287="","",VLOOKUP(K1287,calendar_price_2013,MATCH(SUMIF(A$2:A11877,A1287,L$2:L11877),Sheet2!$C$1:$P$1,0)+1,0)),S1287)*L1287)</f>
        <v/>
      </c>
      <c r="N1287" s="7" t="str">
        <f t="shared" si="216"/>
        <v/>
      </c>
      <c r="O1287" s="7" t="str">
        <f t="shared" si="217"/>
        <v/>
      </c>
      <c r="R1287" s="7" t="str">
        <f t="shared" si="218"/>
        <v/>
      </c>
      <c r="AH1287" s="9" t="str">
        <f t="shared" si="219"/>
        <v/>
      </c>
      <c r="AI1287" s="9" t="str">
        <f t="shared" si="220"/>
        <v/>
      </c>
    </row>
    <row r="1288" spans="1:35" ht="20.100000000000001" customHeight="1">
      <c r="A1288" s="8" t="str">
        <f t="shared" si="221"/>
        <v/>
      </c>
      <c r="M1288" s="7" t="str">
        <f>IF(A1288="","",IF(S1288="",IF(A1288="","",VLOOKUP(K1288,calendar_price_2013,MATCH(SUMIF(A$2:A11878,A1288,L$2:L11878),Sheet2!$C$1:$P$1,0)+1,0)),S1288)*L1288)</f>
        <v/>
      </c>
      <c r="N1288" s="7" t="str">
        <f t="shared" si="216"/>
        <v/>
      </c>
      <c r="O1288" s="7" t="str">
        <f t="shared" si="217"/>
        <v/>
      </c>
      <c r="R1288" s="7" t="str">
        <f t="shared" si="218"/>
        <v/>
      </c>
      <c r="AH1288" s="9" t="str">
        <f t="shared" si="219"/>
        <v/>
      </c>
      <c r="AI1288" s="9" t="str">
        <f t="shared" si="220"/>
        <v/>
      </c>
    </row>
    <row r="1289" spans="1:35" ht="20.100000000000001" customHeight="1">
      <c r="A1289" s="8" t="str">
        <f t="shared" si="221"/>
        <v/>
      </c>
      <c r="M1289" s="7" t="str">
        <f>IF(A1289="","",IF(S1289="",IF(A1289="","",VLOOKUP(K1289,calendar_price_2013,MATCH(SUMIF(A$2:A11879,A1289,L$2:L11879),Sheet2!$C$1:$P$1,0)+1,0)),S1289)*L1289)</f>
        <v/>
      </c>
      <c r="N1289" s="7" t="str">
        <f t="shared" si="216"/>
        <v/>
      </c>
      <c r="O1289" s="7" t="str">
        <f t="shared" si="217"/>
        <v/>
      </c>
      <c r="R1289" s="7" t="str">
        <f t="shared" si="218"/>
        <v/>
      </c>
      <c r="AH1289" s="9" t="str">
        <f t="shared" si="219"/>
        <v/>
      </c>
      <c r="AI1289" s="9" t="str">
        <f t="shared" si="220"/>
        <v/>
      </c>
    </row>
    <row r="1290" spans="1:35" ht="20.100000000000001" customHeight="1">
      <c r="A1290" s="8" t="str">
        <f t="shared" si="221"/>
        <v/>
      </c>
      <c r="M1290" s="7" t="str">
        <f>IF(A1290="","",IF(S1290="",IF(A1290="","",VLOOKUP(K1290,calendar_price_2013,MATCH(SUMIF(A$2:A11880,A1290,L$2:L11880),Sheet2!$C$1:$P$1,0)+1,0)),S1290)*L1290)</f>
        <v/>
      </c>
      <c r="N1290" s="7" t="str">
        <f t="shared" si="216"/>
        <v/>
      </c>
      <c r="O1290" s="7" t="str">
        <f t="shared" si="217"/>
        <v/>
      </c>
      <c r="R1290" s="7" t="str">
        <f t="shared" si="218"/>
        <v/>
      </c>
      <c r="AH1290" s="9" t="str">
        <f t="shared" si="219"/>
        <v/>
      </c>
      <c r="AI1290" s="9" t="str">
        <f t="shared" si="220"/>
        <v/>
      </c>
    </row>
    <row r="1291" spans="1:35" ht="20.100000000000001" customHeight="1">
      <c r="A1291" s="8" t="str">
        <f t="shared" si="221"/>
        <v/>
      </c>
      <c r="M1291" s="7" t="str">
        <f>IF(A1291="","",IF(S1291="",IF(A1291="","",VLOOKUP(K1291,calendar_price_2013,MATCH(SUMIF(A$2:A11881,A1291,L$2:L11881),Sheet2!$C$1:$P$1,0)+1,0)),S1291)*L1291)</f>
        <v/>
      </c>
      <c r="N1291" s="7" t="str">
        <f t="shared" si="216"/>
        <v/>
      </c>
      <c r="O1291" s="7" t="str">
        <f t="shared" si="217"/>
        <v/>
      </c>
      <c r="R1291" s="7" t="str">
        <f t="shared" si="218"/>
        <v/>
      </c>
      <c r="AH1291" s="9" t="str">
        <f t="shared" si="219"/>
        <v/>
      </c>
      <c r="AI1291" s="9" t="str">
        <f t="shared" si="220"/>
        <v/>
      </c>
    </row>
    <row r="1292" spans="1:35" ht="20.100000000000001" customHeight="1">
      <c r="A1292" s="8" t="str">
        <f t="shared" si="221"/>
        <v/>
      </c>
      <c r="M1292" s="7" t="str">
        <f>IF(A1292="","",IF(S1292="",IF(A1292="","",VLOOKUP(K1292,calendar_price_2013,MATCH(SUMIF(A$2:A11882,A1292,L$2:L11882),Sheet2!$C$1:$P$1,0)+1,0)),S1292)*L1292)</f>
        <v/>
      </c>
      <c r="N1292" s="7" t="str">
        <f t="shared" si="216"/>
        <v/>
      </c>
      <c r="O1292" s="7" t="str">
        <f t="shared" si="217"/>
        <v/>
      </c>
      <c r="R1292" s="7" t="str">
        <f t="shared" si="218"/>
        <v/>
      </c>
      <c r="AH1292" s="9" t="str">
        <f t="shared" si="219"/>
        <v/>
      </c>
      <c r="AI1292" s="9" t="str">
        <f t="shared" si="220"/>
        <v/>
      </c>
    </row>
    <row r="1293" spans="1:35" ht="20.100000000000001" customHeight="1">
      <c r="A1293" s="8" t="str">
        <f t="shared" si="221"/>
        <v/>
      </c>
      <c r="M1293" s="7" t="str">
        <f>IF(A1293="","",IF(S1293="",IF(A1293="","",VLOOKUP(K1293,calendar_price_2013,MATCH(SUMIF(A$2:A11883,A1293,L$2:L11883),Sheet2!$C$1:$P$1,0)+1,0)),S1293)*L1293)</f>
        <v/>
      </c>
      <c r="N1293" s="7" t="str">
        <f t="shared" si="216"/>
        <v/>
      </c>
      <c r="O1293" s="7" t="str">
        <f t="shared" si="217"/>
        <v/>
      </c>
      <c r="R1293" s="7" t="str">
        <f t="shared" si="218"/>
        <v/>
      </c>
      <c r="AH1293" s="9" t="str">
        <f t="shared" si="219"/>
        <v/>
      </c>
      <c r="AI1293" s="9" t="str">
        <f t="shared" si="220"/>
        <v/>
      </c>
    </row>
    <row r="1294" spans="1:35" ht="20.100000000000001" customHeight="1">
      <c r="A1294" s="8" t="str">
        <f t="shared" si="221"/>
        <v/>
      </c>
      <c r="M1294" s="7" t="str">
        <f>IF(A1294="","",IF(S1294="",IF(A1294="","",VLOOKUP(K1294,calendar_price_2013,MATCH(SUMIF(A$2:A11884,A1294,L$2:L11884),Sheet2!$C$1:$P$1,0)+1,0)),S1294)*L1294)</f>
        <v/>
      </c>
      <c r="N1294" s="7" t="str">
        <f t="shared" si="216"/>
        <v/>
      </c>
      <c r="O1294" s="7" t="str">
        <f t="shared" si="217"/>
        <v/>
      </c>
      <c r="R1294" s="7" t="str">
        <f t="shared" si="218"/>
        <v/>
      </c>
      <c r="AH1294" s="9" t="str">
        <f t="shared" si="219"/>
        <v/>
      </c>
      <c r="AI1294" s="9" t="str">
        <f t="shared" si="220"/>
        <v/>
      </c>
    </row>
    <row r="1295" spans="1:35" ht="20.100000000000001" customHeight="1">
      <c r="A1295" s="8" t="str">
        <f t="shared" si="221"/>
        <v/>
      </c>
      <c r="M1295" s="7" t="str">
        <f>IF(A1295="","",IF(S1295="",IF(A1295="","",VLOOKUP(K1295,calendar_price_2013,MATCH(SUMIF(A$2:A11885,A1295,L$2:L11885),Sheet2!$C$1:$P$1,0)+1,0)),S1295)*L1295)</f>
        <v/>
      </c>
      <c r="N1295" s="7" t="str">
        <f t="shared" si="216"/>
        <v/>
      </c>
      <c r="O1295" s="7" t="str">
        <f t="shared" si="217"/>
        <v/>
      </c>
      <c r="R1295" s="7" t="str">
        <f t="shared" si="218"/>
        <v/>
      </c>
      <c r="AH1295" s="9" t="str">
        <f t="shared" si="219"/>
        <v/>
      </c>
      <c r="AI1295" s="9" t="str">
        <f t="shared" si="220"/>
        <v/>
      </c>
    </row>
    <row r="1296" spans="1:35" ht="20.100000000000001" customHeight="1">
      <c r="A1296" s="8" t="str">
        <f t="shared" si="221"/>
        <v/>
      </c>
      <c r="M1296" s="7" t="str">
        <f>IF(A1296="","",IF(S1296="",IF(A1296="","",VLOOKUP(K1296,calendar_price_2013,MATCH(SUMIF(A$2:A11886,A1296,L$2:L11886),Sheet2!$C$1:$P$1,0)+1,0)),S1296)*L1296)</f>
        <v/>
      </c>
      <c r="N1296" s="7" t="str">
        <f t="shared" si="216"/>
        <v/>
      </c>
      <c r="O1296" s="7" t="str">
        <f t="shared" si="217"/>
        <v/>
      </c>
      <c r="R1296" s="7" t="str">
        <f t="shared" si="218"/>
        <v/>
      </c>
      <c r="AH1296" s="9" t="str">
        <f t="shared" si="219"/>
        <v/>
      </c>
      <c r="AI1296" s="9" t="str">
        <f t="shared" si="220"/>
        <v/>
      </c>
    </row>
    <row r="1297" spans="1:35" ht="20.100000000000001" customHeight="1">
      <c r="A1297" s="8" t="str">
        <f t="shared" si="221"/>
        <v/>
      </c>
      <c r="M1297" s="7" t="str">
        <f>IF(A1297="","",IF(S1297="",IF(A1297="","",VLOOKUP(K1297,calendar_price_2013,MATCH(SUMIF(A$2:A11887,A1297,L$2:L11887),Sheet2!$C$1:$P$1,0)+1,0)),S1297)*L1297)</f>
        <v/>
      </c>
      <c r="N1297" s="7" t="str">
        <f t="shared" si="216"/>
        <v/>
      </c>
      <c r="O1297" s="7" t="str">
        <f t="shared" si="217"/>
        <v/>
      </c>
      <c r="R1297" s="7" t="str">
        <f t="shared" si="218"/>
        <v/>
      </c>
      <c r="AH1297" s="9" t="str">
        <f t="shared" si="219"/>
        <v/>
      </c>
      <c r="AI1297" s="9" t="str">
        <f t="shared" si="220"/>
        <v/>
      </c>
    </row>
    <row r="1298" spans="1:35" ht="20.100000000000001" customHeight="1">
      <c r="A1298" s="8" t="str">
        <f t="shared" si="221"/>
        <v/>
      </c>
      <c r="M1298" s="7" t="str">
        <f>IF(A1298="","",IF(S1298="",IF(A1298="","",VLOOKUP(K1298,calendar_price_2013,MATCH(SUMIF(A$2:A11888,A1298,L$2:L11888),Sheet2!$C$1:$P$1,0)+1,0)),S1298)*L1298)</f>
        <v/>
      </c>
      <c r="N1298" s="7" t="str">
        <f t="shared" si="216"/>
        <v/>
      </c>
      <c r="O1298" s="7" t="str">
        <f t="shared" si="217"/>
        <v/>
      </c>
      <c r="R1298" s="7" t="str">
        <f t="shared" si="218"/>
        <v/>
      </c>
      <c r="AH1298" s="9" t="str">
        <f t="shared" si="219"/>
        <v/>
      </c>
      <c r="AI1298" s="9" t="str">
        <f t="shared" si="220"/>
        <v/>
      </c>
    </row>
    <row r="1299" spans="1:35" ht="20.100000000000001" customHeight="1">
      <c r="A1299" s="8" t="str">
        <f t="shared" si="221"/>
        <v/>
      </c>
      <c r="M1299" s="7" t="str">
        <f>IF(A1299="","",IF(S1299="",IF(A1299="","",VLOOKUP(K1299,calendar_price_2013,MATCH(SUMIF(A$2:A11889,A1299,L$2:L11889),Sheet2!$C$1:$P$1,0)+1,0)),S1299)*L1299)</f>
        <v/>
      </c>
      <c r="N1299" s="7" t="str">
        <f t="shared" si="216"/>
        <v/>
      </c>
      <c r="O1299" s="7" t="str">
        <f t="shared" si="217"/>
        <v/>
      </c>
      <c r="R1299" s="7" t="str">
        <f t="shared" si="218"/>
        <v/>
      </c>
      <c r="AH1299" s="9" t="str">
        <f t="shared" si="219"/>
        <v/>
      </c>
      <c r="AI1299" s="9" t="str">
        <f t="shared" si="220"/>
        <v/>
      </c>
    </row>
    <row r="1300" spans="1:35" ht="20.100000000000001" customHeight="1">
      <c r="A1300" s="8" t="str">
        <f t="shared" si="221"/>
        <v/>
      </c>
      <c r="M1300" s="7" t="str">
        <f>IF(A1300="","",IF(S1300="",IF(A1300="","",VLOOKUP(K1300,calendar_price_2013,MATCH(SUMIF(A$2:A11890,A1300,L$2:L11890),Sheet2!$C$1:$P$1,0)+1,0)),S1300)*L1300)</f>
        <v/>
      </c>
      <c r="N1300" s="7" t="str">
        <f t="shared" si="216"/>
        <v/>
      </c>
      <c r="O1300" s="7" t="str">
        <f t="shared" si="217"/>
        <v/>
      </c>
      <c r="R1300" s="7" t="str">
        <f t="shared" si="218"/>
        <v/>
      </c>
      <c r="W1300" s="9" t="str">
        <f t="shared" ref="W1300:W1312" si="222">IF(B1300="","",IF(AC1300="",0,1))</f>
        <v/>
      </c>
      <c r="AH1300" s="9" t="str">
        <f t="shared" si="219"/>
        <v/>
      </c>
      <c r="AI1300" s="9" t="str">
        <f t="shared" si="220"/>
        <v/>
      </c>
    </row>
    <row r="1301" spans="1:35" ht="20.100000000000001" customHeight="1">
      <c r="A1301" s="8" t="str">
        <f t="shared" si="221"/>
        <v/>
      </c>
      <c r="M1301" s="7" t="str">
        <f>IF(A1301="","",IF(S1301="",IF(A1301="","",VLOOKUP(K1301,calendar_price_2013,MATCH(SUMIF(A$2:A11891,A1301,L$2:L11891),Sheet2!$C$1:$P$1,0)+1,0)),S1301)*L1301)</f>
        <v/>
      </c>
      <c r="N1301" s="7" t="str">
        <f t="shared" si="216"/>
        <v/>
      </c>
      <c r="O1301" s="7" t="str">
        <f t="shared" si="217"/>
        <v/>
      </c>
      <c r="R1301" s="7" t="str">
        <f t="shared" si="218"/>
        <v/>
      </c>
      <c r="W1301" s="9" t="str">
        <f t="shared" si="222"/>
        <v/>
      </c>
      <c r="AH1301" s="9" t="str">
        <f t="shared" si="219"/>
        <v/>
      </c>
      <c r="AI1301" s="9" t="str">
        <f t="shared" si="220"/>
        <v/>
      </c>
    </row>
    <row r="1302" spans="1:35" ht="20.100000000000001" customHeight="1">
      <c r="A1302" s="8" t="str">
        <f t="shared" si="221"/>
        <v/>
      </c>
      <c r="M1302" s="7" t="str">
        <f>IF(A1302="","",IF(S1302="",IF(A1302="","",VLOOKUP(K1302,calendar_price_2013,MATCH(SUMIF(A$2:A11892,A1302,L$2:L11892),Sheet2!$C$1:$P$1,0)+1,0)),S1302)*L1302)</f>
        <v/>
      </c>
      <c r="N1302" s="7" t="str">
        <f t="shared" si="216"/>
        <v/>
      </c>
      <c r="O1302" s="7" t="str">
        <f t="shared" si="217"/>
        <v/>
      </c>
      <c r="R1302" s="7" t="str">
        <f t="shared" si="218"/>
        <v/>
      </c>
      <c r="W1302" s="9" t="str">
        <f t="shared" si="222"/>
        <v/>
      </c>
      <c r="AH1302" s="9" t="str">
        <f t="shared" si="219"/>
        <v/>
      </c>
      <c r="AI1302" s="9" t="str">
        <f t="shared" si="220"/>
        <v/>
      </c>
    </row>
    <row r="1303" spans="1:35" ht="20.100000000000001" customHeight="1">
      <c r="A1303" s="8" t="str">
        <f t="shared" si="221"/>
        <v/>
      </c>
      <c r="M1303" s="7" t="str">
        <f>IF(A1303="","",IF(S1303="",IF(A1303="","",VLOOKUP(K1303,calendar_price_2013,MATCH(SUMIF(A$2:A11893,A1303,L$2:L11893),Sheet2!$C$1:$P$1,0)+1,0)),S1303)*L1303)</f>
        <v/>
      </c>
      <c r="N1303" s="7" t="str">
        <f t="shared" si="216"/>
        <v/>
      </c>
      <c r="O1303" s="7" t="str">
        <f t="shared" si="217"/>
        <v/>
      </c>
      <c r="R1303" s="7" t="str">
        <f t="shared" si="218"/>
        <v/>
      </c>
      <c r="W1303" s="9" t="str">
        <f t="shared" si="222"/>
        <v/>
      </c>
      <c r="AH1303" s="9" t="str">
        <f t="shared" si="219"/>
        <v/>
      </c>
      <c r="AI1303" s="9" t="str">
        <f t="shared" si="220"/>
        <v/>
      </c>
    </row>
    <row r="1304" spans="1:35" ht="20.100000000000001" customHeight="1">
      <c r="A1304" s="8" t="str">
        <f t="shared" si="221"/>
        <v/>
      </c>
      <c r="M1304" s="7" t="str">
        <f>IF(A1304="","",IF(S1304="",IF(A1304="","",VLOOKUP(K1304,calendar_price_2013,MATCH(SUMIF(A$2:A11894,A1304,L$2:L11894),Sheet2!$C$1:$P$1,0)+1,0)),S1304)*L1304)</f>
        <v/>
      </c>
      <c r="N1304" s="7" t="str">
        <f t="shared" si="216"/>
        <v/>
      </c>
      <c r="O1304" s="7" t="str">
        <f t="shared" si="217"/>
        <v/>
      </c>
      <c r="R1304" s="7" t="str">
        <f t="shared" si="218"/>
        <v/>
      </c>
      <c r="W1304" s="9" t="str">
        <f t="shared" si="222"/>
        <v/>
      </c>
      <c r="AH1304" s="9" t="str">
        <f t="shared" si="219"/>
        <v/>
      </c>
      <c r="AI1304" s="9" t="str">
        <f t="shared" si="220"/>
        <v/>
      </c>
    </row>
    <row r="1305" spans="1:35" ht="20.100000000000001" customHeight="1">
      <c r="A1305" s="8" t="str">
        <f t="shared" si="221"/>
        <v/>
      </c>
      <c r="M1305" s="7" t="str">
        <f>IF(A1305="","",IF(S1305="",IF(A1305="","",VLOOKUP(K1305,calendar_price_2013,MATCH(SUMIF(A$2:A11895,A1305,L$2:L11895),Sheet2!$C$1:$P$1,0)+1,0)),S1305)*L1305)</f>
        <v/>
      </c>
      <c r="N1305" s="7" t="str">
        <f t="shared" si="216"/>
        <v/>
      </c>
      <c r="O1305" s="7" t="str">
        <f t="shared" si="217"/>
        <v/>
      </c>
      <c r="R1305" s="7" t="str">
        <f t="shared" si="218"/>
        <v/>
      </c>
      <c r="W1305" s="9" t="str">
        <f t="shared" si="222"/>
        <v/>
      </c>
      <c r="AH1305" s="9" t="str">
        <f t="shared" si="219"/>
        <v/>
      </c>
      <c r="AI1305" s="9" t="str">
        <f t="shared" si="220"/>
        <v/>
      </c>
    </row>
    <row r="1306" spans="1:35" ht="20.100000000000001" customHeight="1">
      <c r="A1306" s="8" t="str">
        <f t="shared" si="221"/>
        <v/>
      </c>
      <c r="M1306" s="7" t="str">
        <f>IF(A1306="","",IF(S1306="",IF(A1306="","",VLOOKUP(K1306,calendar_price_2013,MATCH(SUMIF(A$2:A11896,A1306,L$2:L11896),Sheet2!$C$1:$P$1,0)+1,0)),S1306)*L1306)</f>
        <v/>
      </c>
      <c r="N1306" s="7" t="str">
        <f t="shared" si="216"/>
        <v/>
      </c>
      <c r="O1306" s="7" t="str">
        <f t="shared" si="217"/>
        <v/>
      </c>
      <c r="R1306" s="7" t="str">
        <f t="shared" si="218"/>
        <v/>
      </c>
      <c r="W1306" s="9" t="str">
        <f t="shared" si="222"/>
        <v/>
      </c>
      <c r="AH1306" s="9" t="str">
        <f t="shared" si="219"/>
        <v/>
      </c>
      <c r="AI1306" s="9" t="str">
        <f t="shared" si="220"/>
        <v/>
      </c>
    </row>
    <row r="1307" spans="1:35" ht="20.100000000000001" customHeight="1">
      <c r="A1307" s="8" t="str">
        <f t="shared" si="221"/>
        <v/>
      </c>
      <c r="M1307" s="7" t="str">
        <f>IF(A1307="","",IF(S1307="",IF(A1307="","",VLOOKUP(K1307,calendar_price_2013,MATCH(SUMIF(A$2:A11897,A1307,L$2:L11897),Sheet2!$C$1:$P$1,0)+1,0)),S1307)*L1307)</f>
        <v/>
      </c>
      <c r="N1307" s="7" t="str">
        <f t="shared" si="216"/>
        <v/>
      </c>
      <c r="O1307" s="7" t="str">
        <f t="shared" si="217"/>
        <v/>
      </c>
      <c r="R1307" s="7" t="str">
        <f t="shared" si="218"/>
        <v/>
      </c>
      <c r="W1307" s="9" t="str">
        <f t="shared" si="222"/>
        <v/>
      </c>
      <c r="AH1307" s="9" t="str">
        <f t="shared" si="219"/>
        <v/>
      </c>
      <c r="AI1307" s="9" t="str">
        <f t="shared" si="220"/>
        <v/>
      </c>
    </row>
    <row r="1308" spans="1:35" ht="20.100000000000001" customHeight="1">
      <c r="A1308" s="8" t="str">
        <f t="shared" si="221"/>
        <v/>
      </c>
      <c r="M1308" s="7" t="str">
        <f>IF(A1308="","",IF(S1308="",IF(A1308="","",VLOOKUP(K1308,calendar_price_2013,MATCH(SUMIF(A$2:A11898,A1308,L$2:L11898),Sheet2!$C$1:$P$1,0)+1,0)),S1308)*L1308)</f>
        <v/>
      </c>
      <c r="N1308" s="7" t="str">
        <f t="shared" si="216"/>
        <v/>
      </c>
      <c r="O1308" s="7" t="str">
        <f t="shared" si="217"/>
        <v/>
      </c>
      <c r="R1308" s="7" t="str">
        <f t="shared" si="218"/>
        <v/>
      </c>
      <c r="W1308" s="9" t="str">
        <f t="shared" si="222"/>
        <v/>
      </c>
      <c r="AH1308" s="9" t="str">
        <f t="shared" si="219"/>
        <v/>
      </c>
      <c r="AI1308" s="9" t="str">
        <f t="shared" si="220"/>
        <v/>
      </c>
    </row>
    <row r="1309" spans="1:35" ht="20.100000000000001" customHeight="1">
      <c r="A1309" s="8" t="str">
        <f t="shared" si="221"/>
        <v/>
      </c>
      <c r="M1309" s="7" t="str">
        <f>IF(A1309="","",IF(S1309="",IF(A1309="","",VLOOKUP(K1309,calendar_price_2013,MATCH(SUMIF(A$2:A11899,A1309,L$2:L11899),Sheet2!$C$1:$P$1,0)+1,0)),S1309)*L1309)</f>
        <v/>
      </c>
      <c r="N1309" s="7" t="str">
        <f t="shared" si="216"/>
        <v/>
      </c>
      <c r="O1309" s="7" t="str">
        <f t="shared" si="217"/>
        <v/>
      </c>
      <c r="R1309" s="7" t="str">
        <f t="shared" si="218"/>
        <v/>
      </c>
      <c r="W1309" s="9" t="str">
        <f t="shared" si="222"/>
        <v/>
      </c>
      <c r="AH1309" s="9" t="str">
        <f t="shared" si="219"/>
        <v/>
      </c>
      <c r="AI1309" s="9" t="str">
        <f t="shared" si="220"/>
        <v/>
      </c>
    </row>
    <row r="1310" spans="1:35" ht="20.100000000000001" customHeight="1">
      <c r="A1310" s="8" t="str">
        <f t="shared" si="221"/>
        <v/>
      </c>
      <c r="M1310" s="7" t="str">
        <f>IF(A1310="","",IF(S1310="",IF(A1310="","",VLOOKUP(K1310,calendar_price_2013,MATCH(SUMIF(A$2:A11900,A1310,L$2:L11900),Sheet2!$C$1:$P$1,0)+1,0)),S1310)*L1310)</f>
        <v/>
      </c>
      <c r="N1310" s="7" t="str">
        <f t="shared" si="216"/>
        <v/>
      </c>
      <c r="O1310" s="7" t="str">
        <f t="shared" si="217"/>
        <v/>
      </c>
      <c r="R1310" s="7" t="str">
        <f t="shared" si="218"/>
        <v/>
      </c>
      <c r="W1310" s="9" t="str">
        <f t="shared" si="222"/>
        <v/>
      </c>
      <c r="AH1310" s="9" t="str">
        <f t="shared" si="219"/>
        <v/>
      </c>
      <c r="AI1310" s="9" t="str">
        <f t="shared" si="220"/>
        <v/>
      </c>
    </row>
    <row r="1311" spans="1:35" ht="20.100000000000001" customHeight="1">
      <c r="A1311" s="8" t="str">
        <f t="shared" si="221"/>
        <v/>
      </c>
      <c r="M1311" s="7" t="str">
        <f>IF(A1311="","",IF(S1311="",IF(A1311="","",VLOOKUP(K1311,calendar_price_2013,MATCH(SUMIF(A$2:A11901,A1311,L$2:L11901),Sheet2!$C$1:$P$1,0)+1,0)),S1311)*L1311)</f>
        <v/>
      </c>
      <c r="N1311" s="7" t="str">
        <f t="shared" si="216"/>
        <v/>
      </c>
      <c r="O1311" s="7" t="str">
        <f t="shared" si="217"/>
        <v/>
      </c>
      <c r="R1311" s="7" t="str">
        <f t="shared" si="218"/>
        <v/>
      </c>
      <c r="W1311" s="9" t="str">
        <f t="shared" si="222"/>
        <v/>
      </c>
      <c r="AH1311" s="9" t="str">
        <f t="shared" si="219"/>
        <v/>
      </c>
      <c r="AI1311" s="9" t="str">
        <f t="shared" si="220"/>
        <v/>
      </c>
    </row>
    <row r="1312" spans="1:35" ht="20.100000000000001" customHeight="1">
      <c r="A1312" s="8" t="str">
        <f t="shared" si="221"/>
        <v/>
      </c>
      <c r="M1312" s="7" t="str">
        <f>IF(A1312="","",IF(S1312="",IF(A1312="","",VLOOKUP(K1312,calendar_price_2013,MATCH(SUMIF(A$2:A11902,A1312,L$2:L11902),Sheet2!$C$1:$P$1,0)+1,0)),S1312)*L1312)</f>
        <v/>
      </c>
      <c r="N1312" s="7" t="str">
        <f t="shared" ref="N1312:N1375" si="223">IF(A1312="","",IF(T1312=1,0,M1312*0.2))</f>
        <v/>
      </c>
      <c r="O1312" s="7" t="str">
        <f t="shared" ref="O1312:O1375" si="224">IF(H1312="","",SUMIF(A1312:A11903,A1312,M1312:M11903)+SUMIF(A1312:A11903,A1312,N1312:N11903))</f>
        <v/>
      </c>
      <c r="R1312" s="7" t="str">
        <f t="shared" si="218"/>
        <v/>
      </c>
      <c r="W1312" s="9" t="str">
        <f t="shared" si="222"/>
        <v/>
      </c>
      <c r="AH1312" s="9" t="str">
        <f t="shared" si="219"/>
        <v/>
      </c>
      <c r="AI1312" s="9" t="str">
        <f t="shared" si="220"/>
        <v/>
      </c>
    </row>
    <row r="1313" spans="1:35" ht="20.100000000000001" customHeight="1">
      <c r="A1313" s="8" t="str">
        <f t="shared" si="221"/>
        <v/>
      </c>
      <c r="M1313" s="7" t="str">
        <f>IF(A1313="","",IF(S1313="",IF(A1313="","",VLOOKUP(K1313,calendar_price_2013,MATCH(SUMIF(A$2:A11903,A1313,L$2:L11903),Sheet2!$C$1:$P$1,0)+1,0)),S1313)*L1313)</f>
        <v/>
      </c>
      <c r="N1313" s="7" t="str">
        <f t="shared" si="223"/>
        <v/>
      </c>
      <c r="O1313" s="7" t="str">
        <f t="shared" si="224"/>
        <v/>
      </c>
      <c r="R1313" s="7" t="str">
        <f t="shared" ref="R1313:R1376" si="225">IF(ISBLANK(Q1313),"",Q1313-O1313)</f>
        <v/>
      </c>
      <c r="W1313" s="9" t="str">
        <f t="shared" ref="W1313:W1376" si="226">IF(B1313="","",IF(AC1313="",0,1))</f>
        <v/>
      </c>
      <c r="AH1313" s="9" t="str">
        <f t="shared" ref="AH1313:AH1376" si="227">IF(H1313="","",SUMIF(A1313:A11904,A1313,L1313:L11904))</f>
        <v/>
      </c>
      <c r="AI1313" s="9" t="str">
        <f t="shared" ref="AI1313:AI1376" si="228">IF(AH1313="","",AH1313/100)</f>
        <v/>
      </c>
    </row>
    <row r="1314" spans="1:35" ht="20.100000000000001" customHeight="1">
      <c r="A1314" s="8" t="str">
        <f t="shared" ref="A1314:A1377" si="229">IF(K1314="","",IF(B1314="",A1313,A1313+1))</f>
        <v/>
      </c>
      <c r="M1314" s="7" t="str">
        <f>IF(A1314="","",IF(S1314="",IF(A1314="","",VLOOKUP(K1314,calendar_price_2013,MATCH(SUMIF(A$2:A11904,A1314,L$2:L11904),Sheet2!$C$1:$P$1,0)+1,0)),S1314)*L1314)</f>
        <v/>
      </c>
      <c r="N1314" s="7" t="str">
        <f t="shared" si="223"/>
        <v/>
      </c>
      <c r="O1314" s="7" t="str">
        <f t="shared" si="224"/>
        <v/>
      </c>
      <c r="R1314" s="7" t="str">
        <f t="shared" si="225"/>
        <v/>
      </c>
      <c r="W1314" s="9" t="str">
        <f t="shared" si="226"/>
        <v/>
      </c>
      <c r="AH1314" s="9" t="str">
        <f t="shared" si="227"/>
        <v/>
      </c>
      <c r="AI1314" s="9" t="str">
        <f t="shared" si="228"/>
        <v/>
      </c>
    </row>
    <row r="1315" spans="1:35" ht="20.100000000000001" customHeight="1">
      <c r="A1315" s="8" t="str">
        <f t="shared" si="229"/>
        <v/>
      </c>
      <c r="M1315" s="7" t="str">
        <f>IF(A1315="","",IF(S1315="",IF(A1315="","",VLOOKUP(K1315,calendar_price_2013,MATCH(SUMIF(A$2:A11905,A1315,L$2:L11905),Sheet2!$C$1:$P$1,0)+1,0)),S1315)*L1315)</f>
        <v/>
      </c>
      <c r="N1315" s="7" t="str">
        <f t="shared" si="223"/>
        <v/>
      </c>
      <c r="O1315" s="7" t="str">
        <f t="shared" si="224"/>
        <v/>
      </c>
      <c r="R1315" s="7" t="str">
        <f t="shared" si="225"/>
        <v/>
      </c>
      <c r="W1315" s="9" t="str">
        <f t="shared" si="226"/>
        <v/>
      </c>
      <c r="AH1315" s="9" t="str">
        <f t="shared" si="227"/>
        <v/>
      </c>
      <c r="AI1315" s="9" t="str">
        <f t="shared" si="228"/>
        <v/>
      </c>
    </row>
    <row r="1316" spans="1:35" ht="20.100000000000001" customHeight="1">
      <c r="A1316" s="8" t="str">
        <f t="shared" si="229"/>
        <v/>
      </c>
      <c r="M1316" s="7" t="str">
        <f>IF(A1316="","",IF(S1316="",IF(A1316="","",VLOOKUP(K1316,calendar_price_2013,MATCH(SUMIF(A$2:A11906,A1316,L$2:L11906),Sheet2!$C$1:$P$1,0)+1,0)),S1316)*L1316)</f>
        <v/>
      </c>
      <c r="N1316" s="7" t="str">
        <f t="shared" si="223"/>
        <v/>
      </c>
      <c r="O1316" s="7" t="str">
        <f t="shared" si="224"/>
        <v/>
      </c>
      <c r="R1316" s="7" t="str">
        <f t="shared" si="225"/>
        <v/>
      </c>
      <c r="W1316" s="9" t="str">
        <f t="shared" si="226"/>
        <v/>
      </c>
      <c r="AH1316" s="9" t="str">
        <f t="shared" si="227"/>
        <v/>
      </c>
      <c r="AI1316" s="9" t="str">
        <f t="shared" si="228"/>
        <v/>
      </c>
    </row>
    <row r="1317" spans="1:35" ht="20.100000000000001" customHeight="1">
      <c r="A1317" s="8" t="str">
        <f t="shared" si="229"/>
        <v/>
      </c>
      <c r="M1317" s="7" t="str">
        <f>IF(A1317="","",IF(S1317="",IF(A1317="","",VLOOKUP(K1317,calendar_price_2013,MATCH(SUMIF(A$2:A11907,A1317,L$2:L11907),Sheet2!$C$1:$P$1,0)+1,0)),S1317)*L1317)</f>
        <v/>
      </c>
      <c r="N1317" s="7" t="str">
        <f t="shared" si="223"/>
        <v/>
      </c>
      <c r="O1317" s="7" t="str">
        <f t="shared" si="224"/>
        <v/>
      </c>
      <c r="R1317" s="7" t="str">
        <f t="shared" si="225"/>
        <v/>
      </c>
      <c r="W1317" s="9" t="str">
        <f t="shared" si="226"/>
        <v/>
      </c>
      <c r="AH1317" s="9" t="str">
        <f t="shared" si="227"/>
        <v/>
      </c>
      <c r="AI1317" s="9" t="str">
        <f t="shared" si="228"/>
        <v/>
      </c>
    </row>
    <row r="1318" spans="1:35" ht="20.100000000000001" customHeight="1">
      <c r="A1318" s="8" t="str">
        <f t="shared" si="229"/>
        <v/>
      </c>
      <c r="M1318" s="7" t="str">
        <f>IF(A1318="","",IF(S1318="",IF(A1318="","",VLOOKUP(K1318,calendar_price_2013,MATCH(SUMIF(A$2:A11908,A1318,L$2:L11908),Sheet2!$C$1:$P$1,0)+1,0)),S1318)*L1318)</f>
        <v/>
      </c>
      <c r="N1318" s="7" t="str">
        <f t="shared" si="223"/>
        <v/>
      </c>
      <c r="O1318" s="7" t="str">
        <f t="shared" si="224"/>
        <v/>
      </c>
      <c r="R1318" s="7" t="str">
        <f t="shared" si="225"/>
        <v/>
      </c>
      <c r="W1318" s="9" t="str">
        <f t="shared" si="226"/>
        <v/>
      </c>
      <c r="AH1318" s="9" t="str">
        <f t="shared" si="227"/>
        <v/>
      </c>
      <c r="AI1318" s="9" t="str">
        <f t="shared" si="228"/>
        <v/>
      </c>
    </row>
    <row r="1319" spans="1:35" ht="20.100000000000001" customHeight="1">
      <c r="A1319" s="8" t="str">
        <f t="shared" si="229"/>
        <v/>
      </c>
      <c r="M1319" s="7" t="str">
        <f>IF(A1319="","",IF(S1319="",IF(A1319="","",VLOOKUP(K1319,calendar_price_2013,MATCH(SUMIF(A$2:A11909,A1319,L$2:L11909),Sheet2!$C$1:$P$1,0)+1,0)),S1319)*L1319)</f>
        <v/>
      </c>
      <c r="N1319" s="7" t="str">
        <f t="shared" si="223"/>
        <v/>
      </c>
      <c r="O1319" s="7" t="str">
        <f t="shared" si="224"/>
        <v/>
      </c>
      <c r="R1319" s="7" t="str">
        <f t="shared" si="225"/>
        <v/>
      </c>
      <c r="W1319" s="9" t="str">
        <f t="shared" si="226"/>
        <v/>
      </c>
      <c r="AH1319" s="9" t="str">
        <f t="shared" si="227"/>
        <v/>
      </c>
      <c r="AI1319" s="9" t="str">
        <f t="shared" si="228"/>
        <v/>
      </c>
    </row>
    <row r="1320" spans="1:35" ht="20.100000000000001" customHeight="1">
      <c r="A1320" s="8" t="str">
        <f t="shared" si="229"/>
        <v/>
      </c>
      <c r="M1320" s="7" t="str">
        <f>IF(A1320="","",IF(S1320="",IF(A1320="","",VLOOKUP(K1320,calendar_price_2013,MATCH(SUMIF(A$2:A11910,A1320,L$2:L11910),Sheet2!$C$1:$P$1,0)+1,0)),S1320)*L1320)</f>
        <v/>
      </c>
      <c r="N1320" s="7" t="str">
        <f t="shared" si="223"/>
        <v/>
      </c>
      <c r="O1320" s="7" t="str">
        <f t="shared" si="224"/>
        <v/>
      </c>
      <c r="R1320" s="7" t="str">
        <f t="shared" si="225"/>
        <v/>
      </c>
      <c r="W1320" s="9" t="str">
        <f t="shared" si="226"/>
        <v/>
      </c>
      <c r="AH1320" s="9" t="str">
        <f t="shared" si="227"/>
        <v/>
      </c>
      <c r="AI1320" s="9" t="str">
        <f t="shared" si="228"/>
        <v/>
      </c>
    </row>
    <row r="1321" spans="1:35" ht="20.100000000000001" customHeight="1">
      <c r="A1321" s="8" t="str">
        <f t="shared" si="229"/>
        <v/>
      </c>
      <c r="M1321" s="7" t="str">
        <f>IF(A1321="","",IF(S1321="",IF(A1321="","",VLOOKUP(K1321,calendar_price_2013,MATCH(SUMIF(A$2:A11911,A1321,L$2:L11911),Sheet2!$C$1:$P$1,0)+1,0)),S1321)*L1321)</f>
        <v/>
      </c>
      <c r="N1321" s="7" t="str">
        <f t="shared" si="223"/>
        <v/>
      </c>
      <c r="O1321" s="7" t="str">
        <f t="shared" si="224"/>
        <v/>
      </c>
      <c r="R1321" s="7" t="str">
        <f t="shared" si="225"/>
        <v/>
      </c>
      <c r="W1321" s="9" t="str">
        <f t="shared" si="226"/>
        <v/>
      </c>
      <c r="AH1321" s="9" t="str">
        <f t="shared" si="227"/>
        <v/>
      </c>
      <c r="AI1321" s="9" t="str">
        <f t="shared" si="228"/>
        <v/>
      </c>
    </row>
    <row r="1322" spans="1:35" ht="20.100000000000001" customHeight="1">
      <c r="A1322" s="8" t="str">
        <f t="shared" si="229"/>
        <v/>
      </c>
      <c r="M1322" s="7" t="str">
        <f>IF(A1322="","",IF(S1322="",IF(A1322="","",VLOOKUP(K1322,calendar_price_2013,MATCH(SUMIF(A$2:A11912,A1322,L$2:L11912),Sheet2!$C$1:$P$1,0)+1,0)),S1322)*L1322)</f>
        <v/>
      </c>
      <c r="N1322" s="7" t="str">
        <f t="shared" si="223"/>
        <v/>
      </c>
      <c r="O1322" s="7" t="str">
        <f t="shared" si="224"/>
        <v/>
      </c>
      <c r="R1322" s="7" t="str">
        <f t="shared" si="225"/>
        <v/>
      </c>
      <c r="W1322" s="9" t="str">
        <f t="shared" si="226"/>
        <v/>
      </c>
      <c r="AH1322" s="9" t="str">
        <f t="shared" si="227"/>
        <v/>
      </c>
      <c r="AI1322" s="9" t="str">
        <f t="shared" si="228"/>
        <v/>
      </c>
    </row>
    <row r="1323" spans="1:35" ht="20.100000000000001" customHeight="1">
      <c r="A1323" s="8" t="str">
        <f t="shared" si="229"/>
        <v/>
      </c>
      <c r="M1323" s="7" t="str">
        <f>IF(A1323="","",IF(S1323="",IF(A1323="","",VLOOKUP(K1323,calendar_price_2013,MATCH(SUMIF(A$2:A11913,A1323,L$2:L11913),Sheet2!$C$1:$P$1,0)+1,0)),S1323)*L1323)</f>
        <v/>
      </c>
      <c r="N1323" s="7" t="str">
        <f t="shared" si="223"/>
        <v/>
      </c>
      <c r="O1323" s="7" t="str">
        <f t="shared" si="224"/>
        <v/>
      </c>
      <c r="R1323" s="7" t="str">
        <f t="shared" si="225"/>
        <v/>
      </c>
      <c r="W1323" s="9" t="str">
        <f t="shared" si="226"/>
        <v/>
      </c>
      <c r="AH1323" s="9" t="str">
        <f t="shared" si="227"/>
        <v/>
      </c>
      <c r="AI1323" s="9" t="str">
        <f t="shared" si="228"/>
        <v/>
      </c>
    </row>
    <row r="1324" spans="1:35" ht="20.100000000000001" customHeight="1">
      <c r="A1324" s="8" t="str">
        <f t="shared" si="229"/>
        <v/>
      </c>
      <c r="M1324" s="7" t="str">
        <f>IF(A1324="","",IF(S1324="",IF(A1324="","",VLOOKUP(K1324,calendar_price_2013,MATCH(SUMIF(A$2:A11914,A1324,L$2:L11914),Sheet2!$C$1:$P$1,0)+1,0)),S1324)*L1324)</f>
        <v/>
      </c>
      <c r="N1324" s="7" t="str">
        <f t="shared" si="223"/>
        <v/>
      </c>
      <c r="O1324" s="7" t="str">
        <f t="shared" si="224"/>
        <v/>
      </c>
      <c r="R1324" s="7" t="str">
        <f t="shared" si="225"/>
        <v/>
      </c>
      <c r="W1324" s="9" t="str">
        <f t="shared" si="226"/>
        <v/>
      </c>
      <c r="AH1324" s="9" t="str">
        <f t="shared" si="227"/>
        <v/>
      </c>
      <c r="AI1324" s="9" t="str">
        <f t="shared" si="228"/>
        <v/>
      </c>
    </row>
    <row r="1325" spans="1:35" ht="20.100000000000001" customHeight="1">
      <c r="A1325" s="8" t="str">
        <f t="shared" si="229"/>
        <v/>
      </c>
      <c r="M1325" s="7" t="str">
        <f>IF(A1325="","",IF(S1325="",IF(A1325="","",VLOOKUP(K1325,calendar_price_2013,MATCH(SUMIF(A$2:A11915,A1325,L$2:L11915),Sheet2!$C$1:$P$1,0)+1,0)),S1325)*L1325)</f>
        <v/>
      </c>
      <c r="N1325" s="7" t="str">
        <f t="shared" si="223"/>
        <v/>
      </c>
      <c r="O1325" s="7" t="str">
        <f t="shared" si="224"/>
        <v/>
      </c>
      <c r="R1325" s="7" t="str">
        <f t="shared" si="225"/>
        <v/>
      </c>
      <c r="W1325" s="9" t="str">
        <f t="shared" si="226"/>
        <v/>
      </c>
      <c r="AH1325" s="9" t="str">
        <f t="shared" si="227"/>
        <v/>
      </c>
      <c r="AI1325" s="9" t="str">
        <f t="shared" si="228"/>
        <v/>
      </c>
    </row>
    <row r="1326" spans="1:35" ht="20.100000000000001" customHeight="1">
      <c r="A1326" s="8" t="str">
        <f t="shared" si="229"/>
        <v/>
      </c>
      <c r="M1326" s="7" t="str">
        <f>IF(A1326="","",IF(S1326="",IF(A1326="","",VLOOKUP(K1326,calendar_price_2013,MATCH(SUMIF(A$2:A11916,A1326,L$2:L11916),Sheet2!$C$1:$P$1,0)+1,0)),S1326)*L1326)</f>
        <v/>
      </c>
      <c r="N1326" s="7" t="str">
        <f t="shared" si="223"/>
        <v/>
      </c>
      <c r="O1326" s="7" t="str">
        <f t="shared" si="224"/>
        <v/>
      </c>
      <c r="R1326" s="7" t="str">
        <f t="shared" si="225"/>
        <v/>
      </c>
      <c r="W1326" s="9" t="str">
        <f t="shared" si="226"/>
        <v/>
      </c>
      <c r="AH1326" s="9" t="str">
        <f t="shared" si="227"/>
        <v/>
      </c>
      <c r="AI1326" s="9" t="str">
        <f t="shared" si="228"/>
        <v/>
      </c>
    </row>
    <row r="1327" spans="1:35" ht="20.100000000000001" customHeight="1">
      <c r="A1327" s="8" t="str">
        <f t="shared" si="229"/>
        <v/>
      </c>
      <c r="M1327" s="7" t="str">
        <f>IF(A1327="","",IF(S1327="",IF(A1327="","",VLOOKUP(K1327,calendar_price_2013,MATCH(SUMIF(A$2:A11917,A1327,L$2:L11917),Sheet2!$C$1:$P$1,0)+1,0)),S1327)*L1327)</f>
        <v/>
      </c>
      <c r="N1327" s="7" t="str">
        <f t="shared" si="223"/>
        <v/>
      </c>
      <c r="O1327" s="7" t="str">
        <f t="shared" si="224"/>
        <v/>
      </c>
      <c r="R1327" s="7" t="str">
        <f t="shared" si="225"/>
        <v/>
      </c>
      <c r="W1327" s="9" t="str">
        <f t="shared" si="226"/>
        <v/>
      </c>
      <c r="AH1327" s="9" t="str">
        <f t="shared" si="227"/>
        <v/>
      </c>
      <c r="AI1327" s="9" t="str">
        <f t="shared" si="228"/>
        <v/>
      </c>
    </row>
    <row r="1328" spans="1:35" ht="20.100000000000001" customHeight="1">
      <c r="A1328" s="8" t="str">
        <f t="shared" si="229"/>
        <v/>
      </c>
      <c r="M1328" s="7" t="str">
        <f>IF(A1328="","",IF(S1328="",IF(A1328="","",VLOOKUP(K1328,calendar_price_2013,MATCH(SUMIF(A$2:A11918,A1328,L$2:L11918),Sheet2!$C$1:$P$1,0)+1,0)),S1328)*L1328)</f>
        <v/>
      </c>
      <c r="N1328" s="7" t="str">
        <f t="shared" si="223"/>
        <v/>
      </c>
      <c r="O1328" s="7" t="str">
        <f t="shared" si="224"/>
        <v/>
      </c>
      <c r="R1328" s="7" t="str">
        <f t="shared" si="225"/>
        <v/>
      </c>
      <c r="W1328" s="9" t="str">
        <f t="shared" si="226"/>
        <v/>
      </c>
      <c r="AH1328" s="9" t="str">
        <f t="shared" si="227"/>
        <v/>
      </c>
      <c r="AI1328" s="9" t="str">
        <f t="shared" si="228"/>
        <v/>
      </c>
    </row>
    <row r="1329" spans="1:35" ht="20.100000000000001" customHeight="1">
      <c r="A1329" s="8" t="str">
        <f t="shared" si="229"/>
        <v/>
      </c>
      <c r="M1329" s="7" t="str">
        <f>IF(A1329="","",IF(S1329="",IF(A1329="","",VLOOKUP(K1329,calendar_price_2013,MATCH(SUMIF(A$2:A11919,A1329,L$2:L11919),Sheet2!$C$1:$P$1,0)+1,0)),S1329)*L1329)</f>
        <v/>
      </c>
      <c r="N1329" s="7" t="str">
        <f t="shared" si="223"/>
        <v/>
      </c>
      <c r="O1329" s="7" t="str">
        <f t="shared" si="224"/>
        <v/>
      </c>
      <c r="R1329" s="7" t="str">
        <f t="shared" si="225"/>
        <v/>
      </c>
      <c r="W1329" s="9" t="str">
        <f t="shared" si="226"/>
        <v/>
      </c>
      <c r="AH1329" s="9" t="str">
        <f t="shared" si="227"/>
        <v/>
      </c>
      <c r="AI1329" s="9" t="str">
        <f t="shared" si="228"/>
        <v/>
      </c>
    </row>
    <row r="1330" spans="1:35" ht="20.100000000000001" customHeight="1">
      <c r="A1330" s="8" t="str">
        <f t="shared" si="229"/>
        <v/>
      </c>
      <c r="M1330" s="7" t="str">
        <f>IF(A1330="","",IF(S1330="",IF(A1330="","",VLOOKUP(K1330,calendar_price_2013,MATCH(SUMIF(A$2:A11920,A1330,L$2:L11920),Sheet2!$C$1:$P$1,0)+1,0)),S1330)*L1330)</f>
        <v/>
      </c>
      <c r="N1330" s="7" t="str">
        <f t="shared" si="223"/>
        <v/>
      </c>
      <c r="O1330" s="7" t="str">
        <f t="shared" si="224"/>
        <v/>
      </c>
      <c r="R1330" s="7" t="str">
        <f t="shared" si="225"/>
        <v/>
      </c>
      <c r="W1330" s="9" t="str">
        <f t="shared" si="226"/>
        <v/>
      </c>
      <c r="AH1330" s="9" t="str">
        <f t="shared" si="227"/>
        <v/>
      </c>
      <c r="AI1330" s="9" t="str">
        <f t="shared" si="228"/>
        <v/>
      </c>
    </row>
    <row r="1331" spans="1:35" ht="20.100000000000001" customHeight="1">
      <c r="A1331" s="8" t="str">
        <f t="shared" si="229"/>
        <v/>
      </c>
      <c r="M1331" s="7" t="str">
        <f>IF(A1331="","",IF(S1331="",IF(A1331="","",VLOOKUP(K1331,calendar_price_2013,MATCH(SUMIF(A$2:A11921,A1331,L$2:L11921),Sheet2!$C$1:$P$1,0)+1,0)),S1331)*L1331)</f>
        <v/>
      </c>
      <c r="N1331" s="7" t="str">
        <f t="shared" si="223"/>
        <v/>
      </c>
      <c r="O1331" s="7" t="str">
        <f t="shared" si="224"/>
        <v/>
      </c>
      <c r="R1331" s="7" t="str">
        <f t="shared" si="225"/>
        <v/>
      </c>
      <c r="W1331" s="9" t="str">
        <f t="shared" si="226"/>
        <v/>
      </c>
      <c r="AH1331" s="9" t="str">
        <f t="shared" si="227"/>
        <v/>
      </c>
      <c r="AI1331" s="9" t="str">
        <f t="shared" si="228"/>
        <v/>
      </c>
    </row>
    <row r="1332" spans="1:35" ht="20.100000000000001" customHeight="1">
      <c r="A1332" s="8" t="str">
        <f t="shared" si="229"/>
        <v/>
      </c>
      <c r="M1332" s="7" t="str">
        <f>IF(A1332="","",IF(S1332="",IF(A1332="","",VLOOKUP(K1332,calendar_price_2013,MATCH(SUMIF(A$2:A11922,A1332,L$2:L11922),Sheet2!$C$1:$P$1,0)+1,0)),S1332)*L1332)</f>
        <v/>
      </c>
      <c r="N1332" s="7" t="str">
        <f t="shared" si="223"/>
        <v/>
      </c>
      <c r="O1332" s="7" t="str">
        <f t="shared" si="224"/>
        <v/>
      </c>
      <c r="R1332" s="7" t="str">
        <f t="shared" si="225"/>
        <v/>
      </c>
      <c r="W1332" s="9" t="str">
        <f t="shared" si="226"/>
        <v/>
      </c>
      <c r="AH1332" s="9" t="str">
        <f t="shared" si="227"/>
        <v/>
      </c>
      <c r="AI1332" s="9" t="str">
        <f t="shared" si="228"/>
        <v/>
      </c>
    </row>
    <row r="1333" spans="1:35" ht="20.100000000000001" customHeight="1">
      <c r="A1333" s="8" t="str">
        <f t="shared" si="229"/>
        <v/>
      </c>
      <c r="M1333" s="7" t="str">
        <f>IF(A1333="","",IF(S1333="",IF(A1333="","",VLOOKUP(K1333,calendar_price_2013,MATCH(SUMIF(A$2:A11923,A1333,L$2:L11923),Sheet2!$C$1:$P$1,0)+1,0)),S1333)*L1333)</f>
        <v/>
      </c>
      <c r="N1333" s="7" t="str">
        <f t="shared" si="223"/>
        <v/>
      </c>
      <c r="O1333" s="7" t="str">
        <f t="shared" si="224"/>
        <v/>
      </c>
      <c r="R1333" s="7" t="str">
        <f t="shared" si="225"/>
        <v/>
      </c>
      <c r="W1333" s="9" t="str">
        <f t="shared" si="226"/>
        <v/>
      </c>
      <c r="AH1333" s="9" t="str">
        <f t="shared" si="227"/>
        <v/>
      </c>
      <c r="AI1333" s="9" t="str">
        <f t="shared" si="228"/>
        <v/>
      </c>
    </row>
    <row r="1334" spans="1:35" ht="20.100000000000001" customHeight="1">
      <c r="A1334" s="8" t="str">
        <f t="shared" si="229"/>
        <v/>
      </c>
      <c r="M1334" s="7" t="str">
        <f>IF(A1334="","",IF(S1334="",IF(A1334="","",VLOOKUP(K1334,calendar_price_2013,MATCH(SUMIF(A$2:A11924,A1334,L$2:L11924),Sheet2!$C$1:$P$1,0)+1,0)),S1334)*L1334)</f>
        <v/>
      </c>
      <c r="N1334" s="7" t="str">
        <f t="shared" si="223"/>
        <v/>
      </c>
      <c r="O1334" s="7" t="str">
        <f t="shared" si="224"/>
        <v/>
      </c>
      <c r="R1334" s="7" t="str">
        <f t="shared" si="225"/>
        <v/>
      </c>
      <c r="W1334" s="9" t="str">
        <f t="shared" si="226"/>
        <v/>
      </c>
      <c r="AH1334" s="9" t="str">
        <f t="shared" si="227"/>
        <v/>
      </c>
      <c r="AI1334" s="9" t="str">
        <f t="shared" si="228"/>
        <v/>
      </c>
    </row>
    <row r="1335" spans="1:35" ht="20.100000000000001" customHeight="1">
      <c r="A1335" s="8" t="str">
        <f t="shared" si="229"/>
        <v/>
      </c>
      <c r="M1335" s="7" t="str">
        <f>IF(A1335="","",IF(S1335="",IF(A1335="","",VLOOKUP(K1335,calendar_price_2013,MATCH(SUMIF(A$2:A11925,A1335,L$2:L11925),Sheet2!$C$1:$P$1,0)+1,0)),S1335)*L1335)</f>
        <v/>
      </c>
      <c r="N1335" s="7" t="str">
        <f t="shared" si="223"/>
        <v/>
      </c>
      <c r="O1335" s="7" t="str">
        <f t="shared" si="224"/>
        <v/>
      </c>
      <c r="R1335" s="7" t="str">
        <f t="shared" si="225"/>
        <v/>
      </c>
      <c r="W1335" s="9" t="str">
        <f t="shared" si="226"/>
        <v/>
      </c>
      <c r="AH1335" s="9" t="str">
        <f t="shared" si="227"/>
        <v/>
      </c>
      <c r="AI1335" s="9" t="str">
        <f t="shared" si="228"/>
        <v/>
      </c>
    </row>
    <row r="1336" spans="1:35" ht="20.100000000000001" customHeight="1">
      <c r="A1336" s="8" t="str">
        <f t="shared" si="229"/>
        <v/>
      </c>
      <c r="M1336" s="7" t="str">
        <f>IF(A1336="","",IF(S1336="",IF(A1336="","",VLOOKUP(K1336,calendar_price_2013,MATCH(SUMIF(A$2:A11926,A1336,L$2:L11926),Sheet2!$C$1:$P$1,0)+1,0)),S1336)*L1336)</f>
        <v/>
      </c>
      <c r="N1336" s="7" t="str">
        <f t="shared" si="223"/>
        <v/>
      </c>
      <c r="O1336" s="7" t="str">
        <f t="shared" si="224"/>
        <v/>
      </c>
      <c r="R1336" s="7" t="str">
        <f t="shared" si="225"/>
        <v/>
      </c>
      <c r="W1336" s="9" t="str">
        <f t="shared" si="226"/>
        <v/>
      </c>
      <c r="AH1336" s="9" t="str">
        <f t="shared" si="227"/>
        <v/>
      </c>
      <c r="AI1336" s="9" t="str">
        <f t="shared" si="228"/>
        <v/>
      </c>
    </row>
    <row r="1337" spans="1:35" ht="20.100000000000001" customHeight="1">
      <c r="A1337" s="8" t="str">
        <f t="shared" si="229"/>
        <v/>
      </c>
      <c r="M1337" s="7" t="str">
        <f>IF(A1337="","",IF(S1337="",IF(A1337="","",VLOOKUP(K1337,calendar_price_2013,MATCH(SUMIF(A$2:A11927,A1337,L$2:L11927),Sheet2!$C$1:$P$1,0)+1,0)),S1337)*L1337)</f>
        <v/>
      </c>
      <c r="N1337" s="7" t="str">
        <f t="shared" si="223"/>
        <v/>
      </c>
      <c r="O1337" s="7" t="str">
        <f t="shared" si="224"/>
        <v/>
      </c>
      <c r="R1337" s="7" t="str">
        <f t="shared" si="225"/>
        <v/>
      </c>
      <c r="W1337" s="9" t="str">
        <f t="shared" si="226"/>
        <v/>
      </c>
      <c r="AH1337" s="9" t="str">
        <f t="shared" si="227"/>
        <v/>
      </c>
      <c r="AI1337" s="9" t="str">
        <f t="shared" si="228"/>
        <v/>
      </c>
    </row>
    <row r="1338" spans="1:35" ht="20.100000000000001" customHeight="1">
      <c r="A1338" s="8" t="str">
        <f t="shared" si="229"/>
        <v/>
      </c>
      <c r="M1338" s="7" t="str">
        <f>IF(A1338="","",IF(S1338="",IF(A1338="","",VLOOKUP(K1338,calendar_price_2013,MATCH(SUMIF(A$2:A11928,A1338,L$2:L11928),Sheet2!$C$1:$P$1,0)+1,0)),S1338)*L1338)</f>
        <v/>
      </c>
      <c r="N1338" s="7" t="str">
        <f t="shared" si="223"/>
        <v/>
      </c>
      <c r="O1338" s="7" t="str">
        <f t="shared" si="224"/>
        <v/>
      </c>
      <c r="R1338" s="7" t="str">
        <f t="shared" si="225"/>
        <v/>
      </c>
      <c r="W1338" s="9" t="str">
        <f t="shared" si="226"/>
        <v/>
      </c>
      <c r="AH1338" s="9" t="str">
        <f t="shared" si="227"/>
        <v/>
      </c>
      <c r="AI1338" s="9" t="str">
        <f t="shared" si="228"/>
        <v/>
      </c>
    </row>
    <row r="1339" spans="1:35" ht="20.100000000000001" customHeight="1">
      <c r="A1339" s="8" t="str">
        <f t="shared" si="229"/>
        <v/>
      </c>
      <c r="M1339" s="7" t="str">
        <f>IF(A1339="","",IF(S1339="",IF(A1339="","",VLOOKUP(K1339,calendar_price_2013,MATCH(SUMIF(A$2:A11929,A1339,L$2:L11929),Sheet2!$C$1:$P$1,0)+1,0)),S1339)*L1339)</f>
        <v/>
      </c>
      <c r="N1339" s="7" t="str">
        <f t="shared" si="223"/>
        <v/>
      </c>
      <c r="O1339" s="7" t="str">
        <f t="shared" si="224"/>
        <v/>
      </c>
      <c r="R1339" s="7" t="str">
        <f t="shared" si="225"/>
        <v/>
      </c>
      <c r="W1339" s="9" t="str">
        <f t="shared" si="226"/>
        <v/>
      </c>
      <c r="AH1339" s="9" t="str">
        <f t="shared" si="227"/>
        <v/>
      </c>
      <c r="AI1339" s="9" t="str">
        <f t="shared" si="228"/>
        <v/>
      </c>
    </row>
    <row r="1340" spans="1:35" ht="20.100000000000001" customHeight="1">
      <c r="A1340" s="8" t="str">
        <f t="shared" si="229"/>
        <v/>
      </c>
      <c r="M1340" s="7" t="str">
        <f>IF(A1340="","",IF(S1340="",IF(A1340="","",VLOOKUP(K1340,calendar_price_2013,MATCH(SUMIF(A$2:A11930,A1340,L$2:L11930),Sheet2!$C$1:$P$1,0)+1,0)),S1340)*L1340)</f>
        <v/>
      </c>
      <c r="N1340" s="7" t="str">
        <f t="shared" si="223"/>
        <v/>
      </c>
      <c r="O1340" s="7" t="str">
        <f t="shared" si="224"/>
        <v/>
      </c>
      <c r="R1340" s="7" t="str">
        <f t="shared" si="225"/>
        <v/>
      </c>
      <c r="W1340" s="9" t="str">
        <f t="shared" si="226"/>
        <v/>
      </c>
      <c r="AH1340" s="9" t="str">
        <f t="shared" si="227"/>
        <v/>
      </c>
      <c r="AI1340" s="9" t="str">
        <f t="shared" si="228"/>
        <v/>
      </c>
    </row>
    <row r="1341" spans="1:35" ht="20.100000000000001" customHeight="1">
      <c r="A1341" s="8" t="str">
        <f t="shared" si="229"/>
        <v/>
      </c>
      <c r="M1341" s="7" t="str">
        <f>IF(A1341="","",IF(S1341="",IF(A1341="","",VLOOKUP(K1341,calendar_price_2013,MATCH(SUMIF(A$2:A11931,A1341,L$2:L11931),Sheet2!$C$1:$P$1,0)+1,0)),S1341)*L1341)</f>
        <v/>
      </c>
      <c r="N1341" s="7" t="str">
        <f t="shared" si="223"/>
        <v/>
      </c>
      <c r="O1341" s="7" t="str">
        <f t="shared" si="224"/>
        <v/>
      </c>
      <c r="R1341" s="7" t="str">
        <f t="shared" si="225"/>
        <v/>
      </c>
      <c r="W1341" s="9" t="str">
        <f t="shared" si="226"/>
        <v/>
      </c>
      <c r="AH1341" s="9" t="str">
        <f t="shared" si="227"/>
        <v/>
      </c>
      <c r="AI1341" s="9" t="str">
        <f t="shared" si="228"/>
        <v/>
      </c>
    </row>
    <row r="1342" spans="1:35" ht="20.100000000000001" customHeight="1">
      <c r="A1342" s="8" t="str">
        <f t="shared" si="229"/>
        <v/>
      </c>
      <c r="M1342" s="7" t="str">
        <f>IF(A1342="","",IF(S1342="",IF(A1342="","",VLOOKUP(K1342,calendar_price_2013,MATCH(SUMIF(A$2:A11932,A1342,L$2:L11932),Sheet2!$C$1:$P$1,0)+1,0)),S1342)*L1342)</f>
        <v/>
      </c>
      <c r="N1342" s="7" t="str">
        <f t="shared" si="223"/>
        <v/>
      </c>
      <c r="O1342" s="7" t="str">
        <f t="shared" si="224"/>
        <v/>
      </c>
      <c r="R1342" s="7" t="str">
        <f t="shared" si="225"/>
        <v/>
      </c>
      <c r="W1342" s="9" t="str">
        <f t="shared" si="226"/>
        <v/>
      </c>
      <c r="AH1342" s="9" t="str">
        <f t="shared" si="227"/>
        <v/>
      </c>
      <c r="AI1342" s="9" t="str">
        <f t="shared" si="228"/>
        <v/>
      </c>
    </row>
    <row r="1343" spans="1:35" ht="20.100000000000001" customHeight="1">
      <c r="A1343" s="8" t="str">
        <f t="shared" si="229"/>
        <v/>
      </c>
      <c r="M1343" s="7" t="str">
        <f>IF(A1343="","",IF(S1343="",IF(A1343="","",VLOOKUP(K1343,calendar_price_2013,MATCH(SUMIF(A$2:A11933,A1343,L$2:L11933),Sheet2!$C$1:$P$1,0)+1,0)),S1343)*L1343)</f>
        <v/>
      </c>
      <c r="N1343" s="7" t="str">
        <f t="shared" si="223"/>
        <v/>
      </c>
      <c r="O1343" s="7" t="str">
        <f t="shared" si="224"/>
        <v/>
      </c>
      <c r="R1343" s="7" t="str">
        <f t="shared" si="225"/>
        <v/>
      </c>
      <c r="W1343" s="9" t="str">
        <f t="shared" si="226"/>
        <v/>
      </c>
      <c r="AH1343" s="9" t="str">
        <f t="shared" si="227"/>
        <v/>
      </c>
      <c r="AI1343" s="9" t="str">
        <f t="shared" si="228"/>
        <v/>
      </c>
    </row>
    <row r="1344" spans="1:35" ht="20.100000000000001" customHeight="1">
      <c r="A1344" s="8" t="str">
        <f t="shared" si="229"/>
        <v/>
      </c>
      <c r="M1344" s="7" t="str">
        <f>IF(A1344="","",IF(S1344="",IF(A1344="","",VLOOKUP(K1344,calendar_price_2013,MATCH(SUMIF(A$2:A11934,A1344,L$2:L11934),Sheet2!$C$1:$P$1,0)+1,0)),S1344)*L1344)</f>
        <v/>
      </c>
      <c r="N1344" s="7" t="str">
        <f t="shared" si="223"/>
        <v/>
      </c>
      <c r="O1344" s="7" t="str">
        <f t="shared" si="224"/>
        <v/>
      </c>
      <c r="R1344" s="7" t="str">
        <f t="shared" si="225"/>
        <v/>
      </c>
      <c r="W1344" s="9" t="str">
        <f t="shared" si="226"/>
        <v/>
      </c>
      <c r="AH1344" s="9" t="str">
        <f t="shared" si="227"/>
        <v/>
      </c>
      <c r="AI1344" s="9" t="str">
        <f t="shared" si="228"/>
        <v/>
      </c>
    </row>
    <row r="1345" spans="1:35" ht="20.100000000000001" customHeight="1">
      <c r="A1345" s="8" t="str">
        <f t="shared" si="229"/>
        <v/>
      </c>
      <c r="M1345" s="7" t="str">
        <f>IF(A1345="","",IF(S1345="",IF(A1345="","",VLOOKUP(K1345,calendar_price_2013,MATCH(SUMIF(A$2:A11935,A1345,L$2:L11935),Sheet2!$C$1:$P$1,0)+1,0)),S1345)*L1345)</f>
        <v/>
      </c>
      <c r="N1345" s="7" t="str">
        <f t="shared" si="223"/>
        <v/>
      </c>
      <c r="O1345" s="7" t="str">
        <f t="shared" si="224"/>
        <v/>
      </c>
      <c r="R1345" s="7" t="str">
        <f t="shared" si="225"/>
        <v/>
      </c>
      <c r="W1345" s="9" t="str">
        <f t="shared" si="226"/>
        <v/>
      </c>
      <c r="AH1345" s="9" t="str">
        <f t="shared" si="227"/>
        <v/>
      </c>
      <c r="AI1345" s="9" t="str">
        <f t="shared" si="228"/>
        <v/>
      </c>
    </row>
    <row r="1346" spans="1:35" ht="20.100000000000001" customHeight="1">
      <c r="A1346" s="8" t="str">
        <f t="shared" si="229"/>
        <v/>
      </c>
      <c r="M1346" s="7" t="str">
        <f>IF(A1346="","",IF(S1346="",IF(A1346="","",VLOOKUP(K1346,calendar_price_2013,MATCH(SUMIF(A$2:A11936,A1346,L$2:L11936),Sheet2!$C$1:$P$1,0)+1,0)),S1346)*L1346)</f>
        <v/>
      </c>
      <c r="N1346" s="7" t="str">
        <f t="shared" si="223"/>
        <v/>
      </c>
      <c r="O1346" s="7" t="str">
        <f t="shared" si="224"/>
        <v/>
      </c>
      <c r="R1346" s="7" t="str">
        <f t="shared" si="225"/>
        <v/>
      </c>
      <c r="W1346" s="9" t="str">
        <f t="shared" si="226"/>
        <v/>
      </c>
      <c r="AH1346" s="9" t="str">
        <f t="shared" si="227"/>
        <v/>
      </c>
      <c r="AI1346" s="9" t="str">
        <f t="shared" si="228"/>
        <v/>
      </c>
    </row>
    <row r="1347" spans="1:35" ht="20.100000000000001" customHeight="1">
      <c r="A1347" s="8" t="str">
        <f t="shared" si="229"/>
        <v/>
      </c>
      <c r="M1347" s="7" t="str">
        <f>IF(A1347="","",IF(S1347="",IF(A1347="","",VLOOKUP(K1347,calendar_price_2013,MATCH(SUMIF(A$2:A11937,A1347,L$2:L11937),Sheet2!$C$1:$P$1,0)+1,0)),S1347)*L1347)</f>
        <v/>
      </c>
      <c r="N1347" s="7" t="str">
        <f t="shared" si="223"/>
        <v/>
      </c>
      <c r="O1347" s="7" t="str">
        <f t="shared" si="224"/>
        <v/>
      </c>
      <c r="R1347" s="7" t="str">
        <f t="shared" si="225"/>
        <v/>
      </c>
      <c r="W1347" s="9" t="str">
        <f t="shared" si="226"/>
        <v/>
      </c>
      <c r="AH1347" s="9" t="str">
        <f t="shared" si="227"/>
        <v/>
      </c>
      <c r="AI1347" s="9" t="str">
        <f t="shared" si="228"/>
        <v/>
      </c>
    </row>
    <row r="1348" spans="1:35" ht="20.100000000000001" customHeight="1">
      <c r="A1348" s="8" t="str">
        <f t="shared" si="229"/>
        <v/>
      </c>
      <c r="M1348" s="7" t="str">
        <f>IF(A1348="","",IF(S1348="",IF(A1348="","",VLOOKUP(K1348,calendar_price_2013,MATCH(SUMIF(A$2:A11938,A1348,L$2:L11938),Sheet2!$C$1:$P$1,0)+1,0)),S1348)*L1348)</f>
        <v/>
      </c>
      <c r="N1348" s="7" t="str">
        <f t="shared" si="223"/>
        <v/>
      </c>
      <c r="O1348" s="7" t="str">
        <f t="shared" si="224"/>
        <v/>
      </c>
      <c r="R1348" s="7" t="str">
        <f t="shared" si="225"/>
        <v/>
      </c>
      <c r="W1348" s="9" t="str">
        <f t="shared" si="226"/>
        <v/>
      </c>
      <c r="AH1348" s="9" t="str">
        <f t="shared" si="227"/>
        <v/>
      </c>
      <c r="AI1348" s="9" t="str">
        <f t="shared" si="228"/>
        <v/>
      </c>
    </row>
    <row r="1349" spans="1:35" ht="20.100000000000001" customHeight="1">
      <c r="A1349" s="8" t="str">
        <f t="shared" si="229"/>
        <v/>
      </c>
      <c r="M1349" s="7" t="str">
        <f>IF(A1349="","",IF(S1349="",IF(A1349="","",VLOOKUP(K1349,calendar_price_2013,MATCH(SUMIF(A$2:A11939,A1349,L$2:L11939),Sheet2!$C$1:$P$1,0)+1,0)),S1349)*L1349)</f>
        <v/>
      </c>
      <c r="N1349" s="7" t="str">
        <f t="shared" si="223"/>
        <v/>
      </c>
      <c r="O1349" s="7" t="str">
        <f t="shared" si="224"/>
        <v/>
      </c>
      <c r="R1349" s="7" t="str">
        <f t="shared" si="225"/>
        <v/>
      </c>
      <c r="W1349" s="9" t="str">
        <f t="shared" si="226"/>
        <v/>
      </c>
      <c r="AH1349" s="9" t="str">
        <f t="shared" si="227"/>
        <v/>
      </c>
      <c r="AI1349" s="9" t="str">
        <f t="shared" si="228"/>
        <v/>
      </c>
    </row>
    <row r="1350" spans="1:35" ht="20.100000000000001" customHeight="1">
      <c r="A1350" s="8" t="str">
        <f t="shared" si="229"/>
        <v/>
      </c>
      <c r="M1350" s="7" t="str">
        <f>IF(A1350="","",IF(S1350="",IF(A1350="","",VLOOKUP(K1350,calendar_price_2013,MATCH(SUMIF(A$2:A11940,A1350,L$2:L11940),Sheet2!$C$1:$P$1,0)+1,0)),S1350)*L1350)</f>
        <v/>
      </c>
      <c r="N1350" s="7" t="str">
        <f t="shared" si="223"/>
        <v/>
      </c>
      <c r="O1350" s="7" t="str">
        <f t="shared" si="224"/>
        <v/>
      </c>
      <c r="R1350" s="7" t="str">
        <f t="shared" si="225"/>
        <v/>
      </c>
      <c r="W1350" s="9" t="str">
        <f t="shared" si="226"/>
        <v/>
      </c>
      <c r="AH1350" s="9" t="str">
        <f t="shared" si="227"/>
        <v/>
      </c>
      <c r="AI1350" s="9" t="str">
        <f t="shared" si="228"/>
        <v/>
      </c>
    </row>
    <row r="1351" spans="1:35" ht="20.100000000000001" customHeight="1">
      <c r="A1351" s="8" t="str">
        <f t="shared" si="229"/>
        <v/>
      </c>
      <c r="M1351" s="7" t="str">
        <f>IF(A1351="","",IF(S1351="",IF(A1351="","",VLOOKUP(K1351,calendar_price_2013,MATCH(SUMIF(A$2:A11941,A1351,L$2:L11941),Sheet2!$C$1:$P$1,0)+1,0)),S1351)*L1351)</f>
        <v/>
      </c>
      <c r="N1351" s="7" t="str">
        <f t="shared" si="223"/>
        <v/>
      </c>
      <c r="O1351" s="7" t="str">
        <f t="shared" si="224"/>
        <v/>
      </c>
      <c r="R1351" s="7" t="str">
        <f t="shared" si="225"/>
        <v/>
      </c>
      <c r="W1351" s="9" t="str">
        <f t="shared" si="226"/>
        <v/>
      </c>
      <c r="AH1351" s="9" t="str">
        <f t="shared" si="227"/>
        <v/>
      </c>
      <c r="AI1351" s="9" t="str">
        <f t="shared" si="228"/>
        <v/>
      </c>
    </row>
    <row r="1352" spans="1:35" ht="20.100000000000001" customHeight="1">
      <c r="A1352" s="8" t="str">
        <f t="shared" si="229"/>
        <v/>
      </c>
      <c r="M1352" s="7" t="str">
        <f>IF(A1352="","",IF(S1352="",IF(A1352="","",VLOOKUP(K1352,calendar_price_2013,MATCH(SUMIF(A$2:A11942,A1352,L$2:L11942),Sheet2!$C$1:$P$1,0)+1,0)),S1352)*L1352)</f>
        <v/>
      </c>
      <c r="N1352" s="7" t="str">
        <f t="shared" si="223"/>
        <v/>
      </c>
      <c r="O1352" s="7" t="str">
        <f t="shared" si="224"/>
        <v/>
      </c>
      <c r="R1352" s="7" t="str">
        <f t="shared" si="225"/>
        <v/>
      </c>
      <c r="W1352" s="9" t="str">
        <f t="shared" si="226"/>
        <v/>
      </c>
      <c r="AH1352" s="9" t="str">
        <f t="shared" si="227"/>
        <v/>
      </c>
      <c r="AI1352" s="9" t="str">
        <f t="shared" si="228"/>
        <v/>
      </c>
    </row>
    <row r="1353" spans="1:35" ht="20.100000000000001" customHeight="1">
      <c r="A1353" s="8" t="str">
        <f t="shared" si="229"/>
        <v/>
      </c>
      <c r="M1353" s="7" t="str">
        <f>IF(A1353="","",IF(S1353="",IF(A1353="","",VLOOKUP(K1353,calendar_price_2013,MATCH(SUMIF(A$2:A11943,A1353,L$2:L11943),Sheet2!$C$1:$P$1,0)+1,0)),S1353)*L1353)</f>
        <v/>
      </c>
      <c r="N1353" s="7" t="str">
        <f t="shared" si="223"/>
        <v/>
      </c>
      <c r="O1353" s="7" t="str">
        <f t="shared" si="224"/>
        <v/>
      </c>
      <c r="R1353" s="7" t="str">
        <f t="shared" si="225"/>
        <v/>
      </c>
      <c r="W1353" s="9" t="str">
        <f t="shared" si="226"/>
        <v/>
      </c>
      <c r="AH1353" s="9" t="str">
        <f t="shared" si="227"/>
        <v/>
      </c>
      <c r="AI1353" s="9" t="str">
        <f t="shared" si="228"/>
        <v/>
      </c>
    </row>
    <row r="1354" spans="1:35" ht="20.100000000000001" customHeight="1">
      <c r="A1354" s="8" t="str">
        <f t="shared" si="229"/>
        <v/>
      </c>
      <c r="M1354" s="7" t="str">
        <f>IF(A1354="","",IF(S1354="",IF(A1354="","",VLOOKUP(K1354,calendar_price_2013,MATCH(SUMIF(A$2:A11944,A1354,L$2:L11944),Sheet2!$C$1:$P$1,0)+1,0)),S1354)*L1354)</f>
        <v/>
      </c>
      <c r="N1354" s="7" t="str">
        <f t="shared" si="223"/>
        <v/>
      </c>
      <c r="O1354" s="7" t="str">
        <f t="shared" si="224"/>
        <v/>
      </c>
      <c r="R1354" s="7" t="str">
        <f t="shared" si="225"/>
        <v/>
      </c>
      <c r="W1354" s="9" t="str">
        <f t="shared" si="226"/>
        <v/>
      </c>
      <c r="AH1354" s="9" t="str">
        <f t="shared" si="227"/>
        <v/>
      </c>
      <c r="AI1354" s="9" t="str">
        <f t="shared" si="228"/>
        <v/>
      </c>
    </row>
    <row r="1355" spans="1:35" ht="20.100000000000001" customHeight="1">
      <c r="A1355" s="8" t="str">
        <f t="shared" si="229"/>
        <v/>
      </c>
      <c r="M1355" s="7" t="str">
        <f>IF(A1355="","",IF(S1355="",IF(A1355="","",VLOOKUP(K1355,calendar_price_2013,MATCH(SUMIF(A$2:A11945,A1355,L$2:L11945),Sheet2!$C$1:$P$1,0)+1,0)),S1355)*L1355)</f>
        <v/>
      </c>
      <c r="N1355" s="7" t="str">
        <f t="shared" si="223"/>
        <v/>
      </c>
      <c r="O1355" s="7" t="str">
        <f t="shared" si="224"/>
        <v/>
      </c>
      <c r="R1355" s="7" t="str">
        <f t="shared" si="225"/>
        <v/>
      </c>
      <c r="W1355" s="9" t="str">
        <f t="shared" si="226"/>
        <v/>
      </c>
      <c r="AH1355" s="9" t="str">
        <f t="shared" si="227"/>
        <v/>
      </c>
      <c r="AI1355" s="9" t="str">
        <f t="shared" si="228"/>
        <v/>
      </c>
    </row>
    <row r="1356" spans="1:35" ht="20.100000000000001" customHeight="1">
      <c r="A1356" s="8" t="str">
        <f t="shared" si="229"/>
        <v/>
      </c>
      <c r="M1356" s="7" t="str">
        <f>IF(A1356="","",IF(S1356="",IF(A1356="","",VLOOKUP(K1356,calendar_price_2013,MATCH(SUMIF(A$2:A11946,A1356,L$2:L11946),Sheet2!$C$1:$P$1,0)+1,0)),S1356)*L1356)</f>
        <v/>
      </c>
      <c r="N1356" s="7" t="str">
        <f t="shared" si="223"/>
        <v/>
      </c>
      <c r="O1356" s="7" t="str">
        <f t="shared" si="224"/>
        <v/>
      </c>
      <c r="R1356" s="7" t="str">
        <f t="shared" si="225"/>
        <v/>
      </c>
      <c r="W1356" s="9" t="str">
        <f t="shared" si="226"/>
        <v/>
      </c>
      <c r="AH1356" s="9" t="str">
        <f t="shared" si="227"/>
        <v/>
      </c>
      <c r="AI1356" s="9" t="str">
        <f t="shared" si="228"/>
        <v/>
      </c>
    </row>
    <row r="1357" spans="1:35" ht="20.100000000000001" customHeight="1">
      <c r="A1357" s="8" t="str">
        <f t="shared" si="229"/>
        <v/>
      </c>
      <c r="M1357" s="7" t="str">
        <f>IF(A1357="","",IF(S1357="",IF(A1357="","",VLOOKUP(K1357,calendar_price_2013,MATCH(SUMIF(A$2:A11947,A1357,L$2:L11947),Sheet2!$C$1:$P$1,0)+1,0)),S1357)*L1357)</f>
        <v/>
      </c>
      <c r="N1357" s="7" t="str">
        <f t="shared" si="223"/>
        <v/>
      </c>
      <c r="O1357" s="7" t="str">
        <f t="shared" si="224"/>
        <v/>
      </c>
      <c r="R1357" s="7" t="str">
        <f t="shared" si="225"/>
        <v/>
      </c>
      <c r="W1357" s="9" t="str">
        <f t="shared" si="226"/>
        <v/>
      </c>
      <c r="AH1357" s="9" t="str">
        <f t="shared" si="227"/>
        <v/>
      </c>
      <c r="AI1357" s="9" t="str">
        <f t="shared" si="228"/>
        <v/>
      </c>
    </row>
    <row r="1358" spans="1:35" ht="20.100000000000001" customHeight="1">
      <c r="A1358" s="8" t="str">
        <f t="shared" si="229"/>
        <v/>
      </c>
      <c r="M1358" s="7" t="str">
        <f>IF(A1358="","",IF(S1358="",IF(A1358="","",VLOOKUP(K1358,calendar_price_2013,MATCH(SUMIF(A$2:A11948,A1358,L$2:L11948),Sheet2!$C$1:$P$1,0)+1,0)),S1358)*L1358)</f>
        <v/>
      </c>
      <c r="N1358" s="7" t="str">
        <f t="shared" si="223"/>
        <v/>
      </c>
      <c r="O1358" s="7" t="str">
        <f t="shared" si="224"/>
        <v/>
      </c>
      <c r="R1358" s="7" t="str">
        <f t="shared" si="225"/>
        <v/>
      </c>
      <c r="W1358" s="9" t="str">
        <f t="shared" si="226"/>
        <v/>
      </c>
      <c r="AH1358" s="9" t="str">
        <f t="shared" si="227"/>
        <v/>
      </c>
      <c r="AI1358" s="9" t="str">
        <f t="shared" si="228"/>
        <v/>
      </c>
    </row>
    <row r="1359" spans="1:35" ht="20.100000000000001" customHeight="1">
      <c r="A1359" s="8" t="str">
        <f t="shared" si="229"/>
        <v/>
      </c>
      <c r="M1359" s="7" t="str">
        <f>IF(A1359="","",IF(S1359="",IF(A1359="","",VLOOKUP(K1359,calendar_price_2013,MATCH(SUMIF(A$2:A11949,A1359,L$2:L11949),Sheet2!$C$1:$P$1,0)+1,0)),S1359)*L1359)</f>
        <v/>
      </c>
      <c r="N1359" s="7" t="str">
        <f t="shared" si="223"/>
        <v/>
      </c>
      <c r="O1359" s="7" t="str">
        <f t="shared" si="224"/>
        <v/>
      </c>
      <c r="R1359" s="7" t="str">
        <f t="shared" si="225"/>
        <v/>
      </c>
      <c r="W1359" s="9" t="str">
        <f t="shared" si="226"/>
        <v/>
      </c>
      <c r="AH1359" s="9" t="str">
        <f t="shared" si="227"/>
        <v/>
      </c>
      <c r="AI1359" s="9" t="str">
        <f t="shared" si="228"/>
        <v/>
      </c>
    </row>
    <row r="1360" spans="1:35" ht="20.100000000000001" customHeight="1">
      <c r="A1360" s="8" t="str">
        <f t="shared" si="229"/>
        <v/>
      </c>
      <c r="M1360" s="7" t="str">
        <f>IF(A1360="","",IF(S1360="",IF(A1360="","",VLOOKUP(K1360,calendar_price_2013,MATCH(SUMIF(A$2:A11950,A1360,L$2:L11950),Sheet2!$C$1:$P$1,0)+1,0)),S1360)*L1360)</f>
        <v/>
      </c>
      <c r="N1360" s="7" t="str">
        <f t="shared" si="223"/>
        <v/>
      </c>
      <c r="O1360" s="7" t="str">
        <f t="shared" si="224"/>
        <v/>
      </c>
      <c r="R1360" s="7" t="str">
        <f t="shared" si="225"/>
        <v/>
      </c>
      <c r="W1360" s="9" t="str">
        <f t="shared" si="226"/>
        <v/>
      </c>
      <c r="AH1360" s="9" t="str">
        <f t="shared" si="227"/>
        <v/>
      </c>
      <c r="AI1360" s="9" t="str">
        <f t="shared" si="228"/>
        <v/>
      </c>
    </row>
    <row r="1361" spans="1:35" ht="20.100000000000001" customHeight="1">
      <c r="A1361" s="8" t="str">
        <f t="shared" si="229"/>
        <v/>
      </c>
      <c r="M1361" s="7" t="str">
        <f>IF(A1361="","",IF(S1361="",IF(A1361="","",VLOOKUP(K1361,calendar_price_2013,MATCH(SUMIF(A$2:A11951,A1361,L$2:L11951),Sheet2!$C$1:$P$1,0)+1,0)),S1361)*L1361)</f>
        <v/>
      </c>
      <c r="N1361" s="7" t="str">
        <f t="shared" si="223"/>
        <v/>
      </c>
      <c r="O1361" s="7" t="str">
        <f t="shared" si="224"/>
        <v/>
      </c>
      <c r="R1361" s="7" t="str">
        <f t="shared" si="225"/>
        <v/>
      </c>
      <c r="W1361" s="9" t="str">
        <f t="shared" si="226"/>
        <v/>
      </c>
      <c r="AH1361" s="9" t="str">
        <f t="shared" si="227"/>
        <v/>
      </c>
      <c r="AI1361" s="9" t="str">
        <f t="shared" si="228"/>
        <v/>
      </c>
    </row>
    <row r="1362" spans="1:35" ht="20.100000000000001" customHeight="1">
      <c r="A1362" s="8" t="str">
        <f t="shared" si="229"/>
        <v/>
      </c>
      <c r="M1362" s="7" t="str">
        <f>IF(A1362="","",IF(S1362="",IF(A1362="","",VLOOKUP(K1362,calendar_price_2013,MATCH(SUMIF(A$2:A11952,A1362,L$2:L11952),Sheet2!$C$1:$P$1,0)+1,0)),S1362)*L1362)</f>
        <v/>
      </c>
      <c r="N1362" s="7" t="str">
        <f t="shared" si="223"/>
        <v/>
      </c>
      <c r="O1362" s="7" t="str">
        <f t="shared" si="224"/>
        <v/>
      </c>
      <c r="R1362" s="7" t="str">
        <f t="shared" si="225"/>
        <v/>
      </c>
      <c r="W1362" s="9" t="str">
        <f t="shared" si="226"/>
        <v/>
      </c>
      <c r="AH1362" s="9" t="str">
        <f t="shared" si="227"/>
        <v/>
      </c>
      <c r="AI1362" s="9" t="str">
        <f t="shared" si="228"/>
        <v/>
      </c>
    </row>
    <row r="1363" spans="1:35" ht="20.100000000000001" customHeight="1">
      <c r="A1363" s="8" t="str">
        <f t="shared" si="229"/>
        <v/>
      </c>
      <c r="M1363" s="7" t="str">
        <f>IF(A1363="","",IF(S1363="",IF(A1363="","",VLOOKUP(K1363,calendar_price_2013,MATCH(SUMIF(A$2:A11953,A1363,L$2:L11953),Sheet2!$C$1:$P$1,0)+1,0)),S1363)*L1363)</f>
        <v/>
      </c>
      <c r="N1363" s="7" t="str">
        <f t="shared" si="223"/>
        <v/>
      </c>
      <c r="O1363" s="7" t="str">
        <f t="shared" si="224"/>
        <v/>
      </c>
      <c r="R1363" s="7" t="str">
        <f t="shared" si="225"/>
        <v/>
      </c>
      <c r="W1363" s="9" t="str">
        <f t="shared" si="226"/>
        <v/>
      </c>
      <c r="AH1363" s="9" t="str">
        <f t="shared" si="227"/>
        <v/>
      </c>
      <c r="AI1363" s="9" t="str">
        <f t="shared" si="228"/>
        <v/>
      </c>
    </row>
    <row r="1364" spans="1:35" ht="20.100000000000001" customHeight="1">
      <c r="A1364" s="8" t="str">
        <f t="shared" si="229"/>
        <v/>
      </c>
      <c r="M1364" s="7" t="str">
        <f>IF(A1364="","",IF(S1364="",IF(A1364="","",VLOOKUP(K1364,calendar_price_2013,MATCH(SUMIF(A$2:A11954,A1364,L$2:L11954),Sheet2!$C$1:$P$1,0)+1,0)),S1364)*L1364)</f>
        <v/>
      </c>
      <c r="N1364" s="7" t="str">
        <f t="shared" si="223"/>
        <v/>
      </c>
      <c r="O1364" s="7" t="str">
        <f t="shared" si="224"/>
        <v/>
      </c>
      <c r="R1364" s="7" t="str">
        <f t="shared" si="225"/>
        <v/>
      </c>
      <c r="W1364" s="9" t="str">
        <f t="shared" si="226"/>
        <v/>
      </c>
      <c r="AH1364" s="9" t="str">
        <f t="shared" si="227"/>
        <v/>
      </c>
      <c r="AI1364" s="9" t="str">
        <f t="shared" si="228"/>
        <v/>
      </c>
    </row>
    <row r="1365" spans="1:35" ht="20.100000000000001" customHeight="1">
      <c r="A1365" s="8" t="str">
        <f t="shared" si="229"/>
        <v/>
      </c>
      <c r="M1365" s="7" t="str">
        <f>IF(A1365="","",IF(S1365="",IF(A1365="","",VLOOKUP(K1365,calendar_price_2013,MATCH(SUMIF(A$2:A11955,A1365,L$2:L11955),Sheet2!$C$1:$P$1,0)+1,0)),S1365)*L1365)</f>
        <v/>
      </c>
      <c r="N1365" s="7" t="str">
        <f t="shared" si="223"/>
        <v/>
      </c>
      <c r="O1365" s="7" t="str">
        <f t="shared" si="224"/>
        <v/>
      </c>
      <c r="R1365" s="7" t="str">
        <f t="shared" si="225"/>
        <v/>
      </c>
      <c r="W1365" s="9" t="str">
        <f t="shared" si="226"/>
        <v/>
      </c>
      <c r="AH1365" s="9" t="str">
        <f t="shared" si="227"/>
        <v/>
      </c>
      <c r="AI1365" s="9" t="str">
        <f t="shared" si="228"/>
        <v/>
      </c>
    </row>
    <row r="1366" spans="1:35" ht="20.100000000000001" customHeight="1">
      <c r="A1366" s="8" t="str">
        <f t="shared" si="229"/>
        <v/>
      </c>
      <c r="M1366" s="7" t="str">
        <f>IF(A1366="","",IF(S1366="",IF(A1366="","",VLOOKUP(K1366,calendar_price_2013,MATCH(SUMIF(A$2:A11956,A1366,L$2:L11956),Sheet2!$C$1:$P$1,0)+1,0)),S1366)*L1366)</f>
        <v/>
      </c>
      <c r="N1366" s="7" t="str">
        <f t="shared" si="223"/>
        <v/>
      </c>
      <c r="O1366" s="7" t="str">
        <f t="shared" si="224"/>
        <v/>
      </c>
      <c r="R1366" s="7" t="str">
        <f t="shared" si="225"/>
        <v/>
      </c>
      <c r="W1366" s="9" t="str">
        <f t="shared" si="226"/>
        <v/>
      </c>
      <c r="AH1366" s="9" t="str">
        <f t="shared" si="227"/>
        <v/>
      </c>
      <c r="AI1366" s="9" t="str">
        <f t="shared" si="228"/>
        <v/>
      </c>
    </row>
    <row r="1367" spans="1:35" ht="20.100000000000001" customHeight="1">
      <c r="A1367" s="8" t="str">
        <f t="shared" si="229"/>
        <v/>
      </c>
      <c r="M1367" s="7" t="str">
        <f>IF(A1367="","",IF(S1367="",IF(A1367="","",VLOOKUP(K1367,calendar_price_2013,MATCH(SUMIF(A$2:A11957,A1367,L$2:L11957),Sheet2!$C$1:$P$1,0)+1,0)),S1367)*L1367)</f>
        <v/>
      </c>
      <c r="N1367" s="7" t="str">
        <f t="shared" si="223"/>
        <v/>
      </c>
      <c r="O1367" s="7" t="str">
        <f t="shared" si="224"/>
        <v/>
      </c>
      <c r="R1367" s="7" t="str">
        <f t="shared" si="225"/>
        <v/>
      </c>
      <c r="W1367" s="9" t="str">
        <f t="shared" si="226"/>
        <v/>
      </c>
      <c r="AH1367" s="9" t="str">
        <f t="shared" si="227"/>
        <v/>
      </c>
      <c r="AI1367" s="9" t="str">
        <f t="shared" si="228"/>
        <v/>
      </c>
    </row>
    <row r="1368" spans="1:35" ht="20.100000000000001" customHeight="1">
      <c r="A1368" s="8" t="str">
        <f t="shared" si="229"/>
        <v/>
      </c>
      <c r="M1368" s="7" t="str">
        <f>IF(A1368="","",IF(S1368="",IF(A1368="","",VLOOKUP(K1368,calendar_price_2013,MATCH(SUMIF(A$2:A11958,A1368,L$2:L11958),Sheet2!$C$1:$P$1,0)+1,0)),S1368)*L1368)</f>
        <v/>
      </c>
      <c r="N1368" s="7" t="str">
        <f t="shared" si="223"/>
        <v/>
      </c>
      <c r="O1368" s="7" t="str">
        <f t="shared" si="224"/>
        <v/>
      </c>
      <c r="R1368" s="7" t="str">
        <f t="shared" si="225"/>
        <v/>
      </c>
      <c r="W1368" s="9" t="str">
        <f t="shared" si="226"/>
        <v/>
      </c>
      <c r="AH1368" s="9" t="str">
        <f t="shared" si="227"/>
        <v/>
      </c>
      <c r="AI1368" s="9" t="str">
        <f t="shared" si="228"/>
        <v/>
      </c>
    </row>
    <row r="1369" spans="1:35" ht="20.100000000000001" customHeight="1">
      <c r="A1369" s="8" t="str">
        <f t="shared" si="229"/>
        <v/>
      </c>
      <c r="M1369" s="7" t="str">
        <f>IF(A1369="","",IF(S1369="",IF(A1369="","",VLOOKUP(K1369,calendar_price_2013,MATCH(SUMIF(A$2:A11959,A1369,L$2:L11959),Sheet2!$C$1:$P$1,0)+1,0)),S1369)*L1369)</f>
        <v/>
      </c>
      <c r="N1369" s="7" t="str">
        <f t="shared" si="223"/>
        <v/>
      </c>
      <c r="O1369" s="7" t="str">
        <f t="shared" si="224"/>
        <v/>
      </c>
      <c r="R1369" s="7" t="str">
        <f t="shared" si="225"/>
        <v/>
      </c>
      <c r="W1369" s="9" t="str">
        <f t="shared" si="226"/>
        <v/>
      </c>
      <c r="AH1369" s="9" t="str">
        <f t="shared" si="227"/>
        <v/>
      </c>
      <c r="AI1369" s="9" t="str">
        <f t="shared" si="228"/>
        <v/>
      </c>
    </row>
    <row r="1370" spans="1:35" ht="20.100000000000001" customHeight="1">
      <c r="A1370" s="8" t="str">
        <f t="shared" si="229"/>
        <v/>
      </c>
      <c r="M1370" s="7" t="str">
        <f>IF(A1370="","",IF(S1370="",IF(A1370="","",VLOOKUP(K1370,calendar_price_2013,MATCH(SUMIF(A$2:A11960,A1370,L$2:L11960),Sheet2!$C$1:$P$1,0)+1,0)),S1370)*L1370)</f>
        <v/>
      </c>
      <c r="N1370" s="7" t="str">
        <f t="shared" si="223"/>
        <v/>
      </c>
      <c r="O1370" s="7" t="str">
        <f t="shared" si="224"/>
        <v/>
      </c>
      <c r="R1370" s="7" t="str">
        <f t="shared" si="225"/>
        <v/>
      </c>
      <c r="W1370" s="9" t="str">
        <f t="shared" si="226"/>
        <v/>
      </c>
      <c r="AH1370" s="9" t="str">
        <f t="shared" si="227"/>
        <v/>
      </c>
      <c r="AI1370" s="9" t="str">
        <f t="shared" si="228"/>
        <v/>
      </c>
    </row>
    <row r="1371" spans="1:35" ht="20.100000000000001" customHeight="1">
      <c r="A1371" s="8" t="str">
        <f t="shared" si="229"/>
        <v/>
      </c>
      <c r="M1371" s="7" t="str">
        <f>IF(A1371="","",IF(S1371="",IF(A1371="","",VLOOKUP(K1371,calendar_price_2013,MATCH(SUMIF(A$2:A11961,A1371,L$2:L11961),Sheet2!$C$1:$P$1,0)+1,0)),S1371)*L1371)</f>
        <v/>
      </c>
      <c r="N1371" s="7" t="str">
        <f t="shared" si="223"/>
        <v/>
      </c>
      <c r="O1371" s="7" t="str">
        <f t="shared" si="224"/>
        <v/>
      </c>
      <c r="R1371" s="7" t="str">
        <f t="shared" si="225"/>
        <v/>
      </c>
      <c r="W1371" s="9" t="str">
        <f t="shared" si="226"/>
        <v/>
      </c>
      <c r="AH1371" s="9" t="str">
        <f t="shared" si="227"/>
        <v/>
      </c>
      <c r="AI1371" s="9" t="str">
        <f t="shared" si="228"/>
        <v/>
      </c>
    </row>
    <row r="1372" spans="1:35" ht="20.100000000000001" customHeight="1">
      <c r="A1372" s="8" t="str">
        <f t="shared" si="229"/>
        <v/>
      </c>
      <c r="M1372" s="7" t="str">
        <f>IF(A1372="","",IF(S1372="",IF(A1372="","",VLOOKUP(K1372,calendar_price_2013,MATCH(SUMIF(A$2:A11962,A1372,L$2:L11962),Sheet2!$C$1:$P$1,0)+1,0)),S1372)*L1372)</f>
        <v/>
      </c>
      <c r="N1372" s="7" t="str">
        <f t="shared" si="223"/>
        <v/>
      </c>
      <c r="O1372" s="7" t="str">
        <f t="shared" si="224"/>
        <v/>
      </c>
      <c r="R1372" s="7" t="str">
        <f t="shared" si="225"/>
        <v/>
      </c>
      <c r="W1372" s="9" t="str">
        <f t="shared" si="226"/>
        <v/>
      </c>
      <c r="AH1372" s="9" t="str">
        <f t="shared" si="227"/>
        <v/>
      </c>
      <c r="AI1372" s="9" t="str">
        <f t="shared" si="228"/>
        <v/>
      </c>
    </row>
    <row r="1373" spans="1:35" ht="20.100000000000001" customHeight="1">
      <c r="A1373" s="8" t="str">
        <f t="shared" si="229"/>
        <v/>
      </c>
      <c r="M1373" s="7" t="str">
        <f>IF(A1373="","",IF(S1373="",IF(A1373="","",VLOOKUP(K1373,calendar_price_2013,MATCH(SUMIF(A$2:A11963,A1373,L$2:L11963),Sheet2!$C$1:$P$1,0)+1,0)),S1373)*L1373)</f>
        <v/>
      </c>
      <c r="N1373" s="7" t="str">
        <f t="shared" si="223"/>
        <v/>
      </c>
      <c r="O1373" s="7" t="str">
        <f t="shared" si="224"/>
        <v/>
      </c>
      <c r="R1373" s="7" t="str">
        <f t="shared" si="225"/>
        <v/>
      </c>
      <c r="W1373" s="9" t="str">
        <f t="shared" si="226"/>
        <v/>
      </c>
      <c r="AH1373" s="9" t="str">
        <f t="shared" si="227"/>
        <v/>
      </c>
      <c r="AI1373" s="9" t="str">
        <f t="shared" si="228"/>
        <v/>
      </c>
    </row>
    <row r="1374" spans="1:35" ht="20.100000000000001" customHeight="1">
      <c r="A1374" s="8" t="str">
        <f t="shared" si="229"/>
        <v/>
      </c>
      <c r="M1374" s="7" t="str">
        <f>IF(A1374="","",IF(S1374="",IF(A1374="","",VLOOKUP(K1374,calendar_price_2013,MATCH(SUMIF(A$2:A11964,A1374,L$2:L11964),Sheet2!$C$1:$P$1,0)+1,0)),S1374)*L1374)</f>
        <v/>
      </c>
      <c r="N1374" s="7" t="str">
        <f t="shared" si="223"/>
        <v/>
      </c>
      <c r="O1374" s="7" t="str">
        <f t="shared" si="224"/>
        <v/>
      </c>
      <c r="R1374" s="7" t="str">
        <f t="shared" si="225"/>
        <v/>
      </c>
      <c r="W1374" s="9" t="str">
        <f t="shared" si="226"/>
        <v/>
      </c>
      <c r="AH1374" s="9" t="str">
        <f t="shared" si="227"/>
        <v/>
      </c>
      <c r="AI1374" s="9" t="str">
        <f t="shared" si="228"/>
        <v/>
      </c>
    </row>
    <row r="1375" spans="1:35" ht="20.100000000000001" customHeight="1">
      <c r="A1375" s="8" t="str">
        <f t="shared" si="229"/>
        <v/>
      </c>
      <c r="M1375" s="7" t="str">
        <f>IF(A1375="","",IF(S1375="",IF(A1375="","",VLOOKUP(K1375,calendar_price_2013,MATCH(SUMIF(A$2:A11965,A1375,L$2:L11965),Sheet2!$C$1:$P$1,0)+1,0)),S1375)*L1375)</f>
        <v/>
      </c>
      <c r="N1375" s="7" t="str">
        <f t="shared" si="223"/>
        <v/>
      </c>
      <c r="O1375" s="7" t="str">
        <f t="shared" si="224"/>
        <v/>
      </c>
      <c r="R1375" s="7" t="str">
        <f t="shared" si="225"/>
        <v/>
      </c>
      <c r="W1375" s="9" t="str">
        <f t="shared" si="226"/>
        <v/>
      </c>
      <c r="AH1375" s="9" t="str">
        <f t="shared" si="227"/>
        <v/>
      </c>
      <c r="AI1375" s="9" t="str">
        <f t="shared" si="228"/>
        <v/>
      </c>
    </row>
    <row r="1376" spans="1:35" ht="20.100000000000001" customHeight="1">
      <c r="A1376" s="8" t="str">
        <f t="shared" si="229"/>
        <v/>
      </c>
      <c r="M1376" s="7" t="str">
        <f>IF(A1376="","",IF(S1376="",IF(A1376="","",VLOOKUP(K1376,calendar_price_2013,MATCH(SUMIF(A$2:A11966,A1376,L$2:L11966),Sheet2!$C$1:$P$1,0)+1,0)),S1376)*L1376)</f>
        <v/>
      </c>
      <c r="N1376" s="7" t="str">
        <f t="shared" ref="N1376:N1439" si="230">IF(A1376="","",IF(T1376=1,0,M1376*0.2))</f>
        <v/>
      </c>
      <c r="O1376" s="7" t="str">
        <f t="shared" ref="O1376:O1439" si="231">IF(H1376="","",SUMIF(A1376:A11967,A1376,M1376:M11967)+SUMIF(A1376:A11967,A1376,N1376:N11967))</f>
        <v/>
      </c>
      <c r="R1376" s="7" t="str">
        <f t="shared" si="225"/>
        <v/>
      </c>
      <c r="W1376" s="9" t="str">
        <f t="shared" si="226"/>
        <v/>
      </c>
      <c r="AH1376" s="9" t="str">
        <f t="shared" si="227"/>
        <v/>
      </c>
      <c r="AI1376" s="9" t="str">
        <f t="shared" si="228"/>
        <v/>
      </c>
    </row>
    <row r="1377" spans="1:35" ht="20.100000000000001" customHeight="1">
      <c r="A1377" s="8" t="str">
        <f t="shared" si="229"/>
        <v/>
      </c>
      <c r="M1377" s="7" t="str">
        <f>IF(A1377="","",IF(S1377="",IF(A1377="","",VLOOKUP(K1377,calendar_price_2013,MATCH(SUMIF(A$2:A11967,A1377,L$2:L11967),Sheet2!$C$1:$P$1,0)+1,0)),S1377)*L1377)</f>
        <v/>
      </c>
      <c r="N1377" s="7" t="str">
        <f t="shared" si="230"/>
        <v/>
      </c>
      <c r="O1377" s="7" t="str">
        <f t="shared" si="231"/>
        <v/>
      </c>
      <c r="R1377" s="7" t="str">
        <f t="shared" ref="R1377:R1440" si="232">IF(ISBLANK(Q1377),"",Q1377-O1377)</f>
        <v/>
      </c>
      <c r="W1377" s="9" t="str">
        <f t="shared" ref="W1377:W1440" si="233">IF(B1377="","",IF(AC1377="",0,1))</f>
        <v/>
      </c>
      <c r="AH1377" s="9" t="str">
        <f t="shared" ref="AH1377:AH1440" si="234">IF(H1377="","",SUMIF(A1377:A11968,A1377,L1377:L11968))</f>
        <v/>
      </c>
      <c r="AI1377" s="9" t="str">
        <f t="shared" ref="AI1377:AI1440" si="235">IF(AH1377="","",AH1377/100)</f>
        <v/>
      </c>
    </row>
    <row r="1378" spans="1:35" ht="20.100000000000001" customHeight="1">
      <c r="A1378" s="8" t="str">
        <f t="shared" ref="A1378:A1441" si="236">IF(K1378="","",IF(B1378="",A1377,A1377+1))</f>
        <v/>
      </c>
      <c r="M1378" s="7" t="str">
        <f>IF(A1378="","",IF(S1378="",IF(A1378="","",VLOOKUP(K1378,calendar_price_2013,MATCH(SUMIF(A$2:A11968,A1378,L$2:L11968),Sheet2!$C$1:$P$1,0)+1,0)),S1378)*L1378)</f>
        <v/>
      </c>
      <c r="N1378" s="7" t="str">
        <f t="shared" si="230"/>
        <v/>
      </c>
      <c r="O1378" s="7" t="str">
        <f t="shared" si="231"/>
        <v/>
      </c>
      <c r="R1378" s="7" t="str">
        <f t="shared" si="232"/>
        <v/>
      </c>
      <c r="W1378" s="9" t="str">
        <f t="shared" si="233"/>
        <v/>
      </c>
      <c r="AH1378" s="9" t="str">
        <f t="shared" si="234"/>
        <v/>
      </c>
      <c r="AI1378" s="9" t="str">
        <f t="shared" si="235"/>
        <v/>
      </c>
    </row>
    <row r="1379" spans="1:35" ht="20.100000000000001" customHeight="1">
      <c r="A1379" s="8" t="str">
        <f t="shared" si="236"/>
        <v/>
      </c>
      <c r="M1379" s="7" t="str">
        <f>IF(A1379="","",IF(S1379="",IF(A1379="","",VLOOKUP(K1379,calendar_price_2013,MATCH(SUMIF(A$2:A11969,A1379,L$2:L11969),Sheet2!$C$1:$P$1,0)+1,0)),S1379)*L1379)</f>
        <v/>
      </c>
      <c r="N1379" s="7" t="str">
        <f t="shared" si="230"/>
        <v/>
      </c>
      <c r="O1379" s="7" t="str">
        <f t="shared" si="231"/>
        <v/>
      </c>
      <c r="R1379" s="7" t="str">
        <f t="shared" si="232"/>
        <v/>
      </c>
      <c r="W1379" s="9" t="str">
        <f t="shared" si="233"/>
        <v/>
      </c>
      <c r="AH1379" s="9" t="str">
        <f t="shared" si="234"/>
        <v/>
      </c>
      <c r="AI1379" s="9" t="str">
        <f t="shared" si="235"/>
        <v/>
      </c>
    </row>
    <row r="1380" spans="1:35" ht="20.100000000000001" customHeight="1">
      <c r="A1380" s="8" t="str">
        <f t="shared" si="236"/>
        <v/>
      </c>
      <c r="M1380" s="7" t="str">
        <f>IF(A1380="","",IF(S1380="",IF(A1380="","",VLOOKUP(K1380,calendar_price_2013,MATCH(SUMIF(A$2:A11970,A1380,L$2:L11970),Sheet2!$C$1:$P$1,0)+1,0)),S1380)*L1380)</f>
        <v/>
      </c>
      <c r="N1380" s="7" t="str">
        <f t="shared" si="230"/>
        <v/>
      </c>
      <c r="O1380" s="7" t="str">
        <f t="shared" si="231"/>
        <v/>
      </c>
      <c r="R1380" s="7" t="str">
        <f t="shared" si="232"/>
        <v/>
      </c>
      <c r="W1380" s="9" t="str">
        <f t="shared" si="233"/>
        <v/>
      </c>
      <c r="AH1380" s="9" t="str">
        <f t="shared" si="234"/>
        <v/>
      </c>
      <c r="AI1380" s="9" t="str">
        <f t="shared" si="235"/>
        <v/>
      </c>
    </row>
    <row r="1381" spans="1:35" ht="20.100000000000001" customHeight="1">
      <c r="A1381" s="8" t="str">
        <f t="shared" si="236"/>
        <v/>
      </c>
      <c r="M1381" s="7" t="str">
        <f>IF(A1381="","",IF(S1381="",IF(A1381="","",VLOOKUP(K1381,calendar_price_2013,MATCH(SUMIF(A$2:A11971,A1381,L$2:L11971),Sheet2!$C$1:$P$1,0)+1,0)),S1381)*L1381)</f>
        <v/>
      </c>
      <c r="N1381" s="7" t="str">
        <f t="shared" si="230"/>
        <v/>
      </c>
      <c r="O1381" s="7" t="str">
        <f t="shared" si="231"/>
        <v/>
      </c>
      <c r="R1381" s="7" t="str">
        <f t="shared" si="232"/>
        <v/>
      </c>
      <c r="W1381" s="9" t="str">
        <f t="shared" si="233"/>
        <v/>
      </c>
      <c r="AH1381" s="9" t="str">
        <f t="shared" si="234"/>
        <v/>
      </c>
      <c r="AI1381" s="9" t="str">
        <f t="shared" si="235"/>
        <v/>
      </c>
    </row>
    <row r="1382" spans="1:35" ht="20.100000000000001" customHeight="1">
      <c r="A1382" s="8" t="str">
        <f t="shared" si="236"/>
        <v/>
      </c>
      <c r="M1382" s="7" t="str">
        <f>IF(A1382="","",IF(S1382="",IF(A1382="","",VLOOKUP(K1382,calendar_price_2013,MATCH(SUMIF(A$2:A11972,A1382,L$2:L11972),Sheet2!$C$1:$P$1,0)+1,0)),S1382)*L1382)</f>
        <v/>
      </c>
      <c r="N1382" s="7" t="str">
        <f t="shared" si="230"/>
        <v/>
      </c>
      <c r="O1382" s="7" t="str">
        <f t="shared" si="231"/>
        <v/>
      </c>
      <c r="R1382" s="7" t="str">
        <f t="shared" si="232"/>
        <v/>
      </c>
      <c r="W1382" s="9" t="str">
        <f t="shared" si="233"/>
        <v/>
      </c>
      <c r="AH1382" s="9" t="str">
        <f t="shared" si="234"/>
        <v/>
      </c>
      <c r="AI1382" s="9" t="str">
        <f t="shared" si="235"/>
        <v/>
      </c>
    </row>
    <row r="1383" spans="1:35" ht="20.100000000000001" customHeight="1">
      <c r="A1383" s="8" t="str">
        <f t="shared" si="236"/>
        <v/>
      </c>
      <c r="M1383" s="7" t="str">
        <f>IF(A1383="","",IF(S1383="",IF(A1383="","",VLOOKUP(K1383,calendar_price_2013,MATCH(SUMIF(A$2:A11973,A1383,L$2:L11973),Sheet2!$C$1:$P$1,0)+1,0)),S1383)*L1383)</f>
        <v/>
      </c>
      <c r="N1383" s="7" t="str">
        <f t="shared" si="230"/>
        <v/>
      </c>
      <c r="O1383" s="7" t="str">
        <f t="shared" si="231"/>
        <v/>
      </c>
      <c r="R1383" s="7" t="str">
        <f t="shared" si="232"/>
        <v/>
      </c>
      <c r="W1383" s="9" t="str">
        <f t="shared" si="233"/>
        <v/>
      </c>
      <c r="AH1383" s="9" t="str">
        <f t="shared" si="234"/>
        <v/>
      </c>
      <c r="AI1383" s="9" t="str">
        <f t="shared" si="235"/>
        <v/>
      </c>
    </row>
    <row r="1384" spans="1:35" ht="20.100000000000001" customHeight="1">
      <c r="A1384" s="8" t="str">
        <f t="shared" si="236"/>
        <v/>
      </c>
      <c r="M1384" s="7" t="str">
        <f>IF(A1384="","",IF(S1384="",IF(A1384="","",VLOOKUP(K1384,calendar_price_2013,MATCH(SUMIF(A$2:A11974,A1384,L$2:L11974),Sheet2!$C$1:$P$1,0)+1,0)),S1384)*L1384)</f>
        <v/>
      </c>
      <c r="N1384" s="7" t="str">
        <f t="shared" si="230"/>
        <v/>
      </c>
      <c r="O1384" s="7" t="str">
        <f t="shared" si="231"/>
        <v/>
      </c>
      <c r="R1384" s="7" t="str">
        <f t="shared" si="232"/>
        <v/>
      </c>
      <c r="W1384" s="9" t="str">
        <f t="shared" si="233"/>
        <v/>
      </c>
      <c r="AH1384" s="9" t="str">
        <f t="shared" si="234"/>
        <v/>
      </c>
      <c r="AI1384" s="9" t="str">
        <f t="shared" si="235"/>
        <v/>
      </c>
    </row>
    <row r="1385" spans="1:35" ht="20.100000000000001" customHeight="1">
      <c r="A1385" s="8" t="str">
        <f t="shared" si="236"/>
        <v/>
      </c>
      <c r="M1385" s="7" t="str">
        <f>IF(A1385="","",IF(S1385="",IF(A1385="","",VLOOKUP(K1385,calendar_price_2013,MATCH(SUMIF(A$2:A11975,A1385,L$2:L11975),Sheet2!$C$1:$P$1,0)+1,0)),S1385)*L1385)</f>
        <v/>
      </c>
      <c r="N1385" s="7" t="str">
        <f t="shared" si="230"/>
        <v/>
      </c>
      <c r="O1385" s="7" t="str">
        <f t="shared" si="231"/>
        <v/>
      </c>
      <c r="R1385" s="7" t="str">
        <f t="shared" si="232"/>
        <v/>
      </c>
      <c r="W1385" s="9" t="str">
        <f t="shared" si="233"/>
        <v/>
      </c>
      <c r="AH1385" s="9" t="str">
        <f t="shared" si="234"/>
        <v/>
      </c>
      <c r="AI1385" s="9" t="str">
        <f t="shared" si="235"/>
        <v/>
      </c>
    </row>
    <row r="1386" spans="1:35" ht="20.100000000000001" customHeight="1">
      <c r="A1386" s="8" t="str">
        <f t="shared" si="236"/>
        <v/>
      </c>
      <c r="M1386" s="7" t="str">
        <f>IF(A1386="","",IF(S1386="",IF(A1386="","",VLOOKUP(K1386,calendar_price_2013,MATCH(SUMIF(A$2:A11976,A1386,L$2:L11976),Sheet2!$C$1:$P$1,0)+1,0)),S1386)*L1386)</f>
        <v/>
      </c>
      <c r="N1386" s="7" t="str">
        <f t="shared" si="230"/>
        <v/>
      </c>
      <c r="O1386" s="7" t="str">
        <f t="shared" si="231"/>
        <v/>
      </c>
      <c r="R1386" s="7" t="str">
        <f t="shared" si="232"/>
        <v/>
      </c>
      <c r="W1386" s="9" t="str">
        <f t="shared" si="233"/>
        <v/>
      </c>
      <c r="AH1386" s="9" t="str">
        <f t="shared" si="234"/>
        <v/>
      </c>
      <c r="AI1386" s="9" t="str">
        <f t="shared" si="235"/>
        <v/>
      </c>
    </row>
    <row r="1387" spans="1:35" ht="20.100000000000001" customHeight="1">
      <c r="A1387" s="8" t="str">
        <f t="shared" si="236"/>
        <v/>
      </c>
      <c r="M1387" s="7" t="str">
        <f>IF(A1387="","",IF(S1387="",IF(A1387="","",VLOOKUP(K1387,calendar_price_2013,MATCH(SUMIF(A$2:A11977,A1387,L$2:L11977),Sheet2!$C$1:$P$1,0)+1,0)),S1387)*L1387)</f>
        <v/>
      </c>
      <c r="N1387" s="7" t="str">
        <f t="shared" si="230"/>
        <v/>
      </c>
      <c r="O1387" s="7" t="str">
        <f t="shared" si="231"/>
        <v/>
      </c>
      <c r="R1387" s="7" t="str">
        <f t="shared" si="232"/>
        <v/>
      </c>
      <c r="W1387" s="9" t="str">
        <f t="shared" si="233"/>
        <v/>
      </c>
      <c r="AH1387" s="9" t="str">
        <f t="shared" si="234"/>
        <v/>
      </c>
      <c r="AI1387" s="9" t="str">
        <f t="shared" si="235"/>
        <v/>
      </c>
    </row>
    <row r="1388" spans="1:35" ht="20.100000000000001" customHeight="1">
      <c r="A1388" s="8" t="str">
        <f t="shared" si="236"/>
        <v/>
      </c>
      <c r="M1388" s="7" t="str">
        <f>IF(A1388="","",IF(S1388="",IF(A1388="","",VLOOKUP(K1388,calendar_price_2013,MATCH(SUMIF(A$2:A11978,A1388,L$2:L11978),Sheet2!$C$1:$P$1,0)+1,0)),S1388)*L1388)</f>
        <v/>
      </c>
      <c r="N1388" s="7" t="str">
        <f t="shared" si="230"/>
        <v/>
      </c>
      <c r="O1388" s="7" t="str">
        <f t="shared" si="231"/>
        <v/>
      </c>
      <c r="R1388" s="7" t="str">
        <f t="shared" si="232"/>
        <v/>
      </c>
      <c r="W1388" s="9" t="str">
        <f t="shared" si="233"/>
        <v/>
      </c>
      <c r="AH1388" s="9" t="str">
        <f t="shared" si="234"/>
        <v/>
      </c>
      <c r="AI1388" s="9" t="str">
        <f t="shared" si="235"/>
        <v/>
      </c>
    </row>
    <row r="1389" spans="1:35" ht="20.100000000000001" customHeight="1">
      <c r="A1389" s="8" t="str">
        <f t="shared" si="236"/>
        <v/>
      </c>
      <c r="M1389" s="7" t="str">
        <f>IF(A1389="","",IF(S1389="",IF(A1389="","",VLOOKUP(K1389,calendar_price_2013,MATCH(SUMIF(A$2:A11979,A1389,L$2:L11979),Sheet2!$C$1:$P$1,0)+1,0)),S1389)*L1389)</f>
        <v/>
      </c>
      <c r="N1389" s="7" t="str">
        <f t="shared" si="230"/>
        <v/>
      </c>
      <c r="O1389" s="7" t="str">
        <f t="shared" si="231"/>
        <v/>
      </c>
      <c r="R1389" s="7" t="str">
        <f t="shared" si="232"/>
        <v/>
      </c>
      <c r="W1389" s="9" t="str">
        <f t="shared" si="233"/>
        <v/>
      </c>
      <c r="AH1389" s="9" t="str">
        <f t="shared" si="234"/>
        <v/>
      </c>
      <c r="AI1389" s="9" t="str">
        <f t="shared" si="235"/>
        <v/>
      </c>
    </row>
    <row r="1390" spans="1:35" ht="20.100000000000001" customHeight="1">
      <c r="A1390" s="8" t="str">
        <f t="shared" si="236"/>
        <v/>
      </c>
      <c r="M1390" s="7" t="str">
        <f>IF(A1390="","",IF(S1390="",IF(A1390="","",VLOOKUP(K1390,calendar_price_2013,MATCH(SUMIF(A$2:A11980,A1390,L$2:L11980),Sheet2!$C$1:$P$1,0)+1,0)),S1390)*L1390)</f>
        <v/>
      </c>
      <c r="N1390" s="7" t="str">
        <f t="shared" si="230"/>
        <v/>
      </c>
      <c r="O1390" s="7" t="str">
        <f t="shared" si="231"/>
        <v/>
      </c>
      <c r="R1390" s="7" t="str">
        <f t="shared" si="232"/>
        <v/>
      </c>
      <c r="W1390" s="9" t="str">
        <f t="shared" si="233"/>
        <v/>
      </c>
      <c r="AH1390" s="9" t="str">
        <f t="shared" si="234"/>
        <v/>
      </c>
      <c r="AI1390" s="9" t="str">
        <f t="shared" si="235"/>
        <v/>
      </c>
    </row>
    <row r="1391" spans="1:35" ht="20.100000000000001" customHeight="1">
      <c r="A1391" s="8" t="str">
        <f t="shared" si="236"/>
        <v/>
      </c>
      <c r="M1391" s="7" t="str">
        <f>IF(A1391="","",IF(S1391="",IF(A1391="","",VLOOKUP(K1391,calendar_price_2013,MATCH(SUMIF(A$2:A11981,A1391,L$2:L11981),Sheet2!$C$1:$P$1,0)+1,0)),S1391)*L1391)</f>
        <v/>
      </c>
      <c r="N1391" s="7" t="str">
        <f t="shared" si="230"/>
        <v/>
      </c>
      <c r="O1391" s="7" t="str">
        <f t="shared" si="231"/>
        <v/>
      </c>
      <c r="R1391" s="7" t="str">
        <f t="shared" si="232"/>
        <v/>
      </c>
      <c r="W1391" s="9" t="str">
        <f t="shared" si="233"/>
        <v/>
      </c>
      <c r="AH1391" s="9" t="str">
        <f t="shared" si="234"/>
        <v/>
      </c>
      <c r="AI1391" s="9" t="str">
        <f t="shared" si="235"/>
        <v/>
      </c>
    </row>
    <row r="1392" spans="1:35" ht="20.100000000000001" customHeight="1">
      <c r="A1392" s="8" t="str">
        <f t="shared" si="236"/>
        <v/>
      </c>
      <c r="M1392" s="7" t="str">
        <f>IF(A1392="","",IF(S1392="",IF(A1392="","",VLOOKUP(K1392,calendar_price_2013,MATCH(SUMIF(A$2:A11982,A1392,L$2:L11982),Sheet2!$C$1:$P$1,0)+1,0)),S1392)*L1392)</f>
        <v/>
      </c>
      <c r="N1392" s="7" t="str">
        <f t="shared" si="230"/>
        <v/>
      </c>
      <c r="O1392" s="7" t="str">
        <f t="shared" si="231"/>
        <v/>
      </c>
      <c r="R1392" s="7" t="str">
        <f t="shared" si="232"/>
        <v/>
      </c>
      <c r="W1392" s="9" t="str">
        <f t="shared" si="233"/>
        <v/>
      </c>
      <c r="AH1392" s="9" t="str">
        <f t="shared" si="234"/>
        <v/>
      </c>
      <c r="AI1392" s="9" t="str">
        <f t="shared" si="235"/>
        <v/>
      </c>
    </row>
    <row r="1393" spans="1:35" ht="20.100000000000001" customHeight="1">
      <c r="A1393" s="8" t="str">
        <f t="shared" si="236"/>
        <v/>
      </c>
      <c r="M1393" s="7" t="str">
        <f>IF(A1393="","",IF(S1393="",IF(A1393="","",VLOOKUP(K1393,calendar_price_2013,MATCH(SUMIF(A$2:A11983,A1393,L$2:L11983),Sheet2!$C$1:$P$1,0)+1,0)),S1393)*L1393)</f>
        <v/>
      </c>
      <c r="N1393" s="7" t="str">
        <f t="shared" si="230"/>
        <v/>
      </c>
      <c r="O1393" s="7" t="str">
        <f t="shared" si="231"/>
        <v/>
      </c>
      <c r="R1393" s="7" t="str">
        <f t="shared" si="232"/>
        <v/>
      </c>
      <c r="W1393" s="9" t="str">
        <f t="shared" si="233"/>
        <v/>
      </c>
      <c r="AH1393" s="9" t="str">
        <f t="shared" si="234"/>
        <v/>
      </c>
      <c r="AI1393" s="9" t="str">
        <f t="shared" si="235"/>
        <v/>
      </c>
    </row>
    <row r="1394" spans="1:35" ht="20.100000000000001" customHeight="1">
      <c r="A1394" s="8" t="str">
        <f t="shared" si="236"/>
        <v/>
      </c>
      <c r="M1394" s="7" t="str">
        <f>IF(A1394="","",IF(S1394="",IF(A1394="","",VLOOKUP(K1394,calendar_price_2013,MATCH(SUMIF(A$2:A11984,A1394,L$2:L11984),Sheet2!$C$1:$P$1,0)+1,0)),S1394)*L1394)</f>
        <v/>
      </c>
      <c r="N1394" s="7" t="str">
        <f t="shared" si="230"/>
        <v/>
      </c>
      <c r="O1394" s="7" t="str">
        <f t="shared" si="231"/>
        <v/>
      </c>
      <c r="R1394" s="7" t="str">
        <f t="shared" si="232"/>
        <v/>
      </c>
      <c r="W1394" s="9" t="str">
        <f t="shared" si="233"/>
        <v/>
      </c>
      <c r="AH1394" s="9" t="str">
        <f t="shared" si="234"/>
        <v/>
      </c>
      <c r="AI1394" s="9" t="str">
        <f t="shared" si="235"/>
        <v/>
      </c>
    </row>
    <row r="1395" spans="1:35" ht="20.100000000000001" customHeight="1">
      <c r="A1395" s="8" t="str">
        <f t="shared" si="236"/>
        <v/>
      </c>
      <c r="M1395" s="7" t="str">
        <f>IF(A1395="","",IF(S1395="",IF(A1395="","",VLOOKUP(K1395,calendar_price_2013,MATCH(SUMIF(A$2:A11985,A1395,L$2:L11985),Sheet2!$C$1:$P$1,0)+1,0)),S1395)*L1395)</f>
        <v/>
      </c>
      <c r="N1395" s="7" t="str">
        <f t="shared" si="230"/>
        <v/>
      </c>
      <c r="O1395" s="7" t="str">
        <f t="shared" si="231"/>
        <v/>
      </c>
      <c r="R1395" s="7" t="str">
        <f t="shared" si="232"/>
        <v/>
      </c>
      <c r="W1395" s="9" t="str">
        <f t="shared" si="233"/>
        <v/>
      </c>
      <c r="AH1395" s="9" t="str">
        <f t="shared" si="234"/>
        <v/>
      </c>
      <c r="AI1395" s="9" t="str">
        <f t="shared" si="235"/>
        <v/>
      </c>
    </row>
    <row r="1396" spans="1:35" ht="20.100000000000001" customHeight="1">
      <c r="A1396" s="8" t="str">
        <f t="shared" si="236"/>
        <v/>
      </c>
      <c r="M1396" s="7" t="str">
        <f>IF(A1396="","",IF(S1396="",IF(A1396="","",VLOOKUP(K1396,calendar_price_2013,MATCH(SUMIF(A$2:A11986,A1396,L$2:L11986),Sheet2!$C$1:$P$1,0)+1,0)),S1396)*L1396)</f>
        <v/>
      </c>
      <c r="N1396" s="7" t="str">
        <f t="shared" si="230"/>
        <v/>
      </c>
      <c r="O1396" s="7" t="str">
        <f t="shared" si="231"/>
        <v/>
      </c>
      <c r="R1396" s="7" t="str">
        <f t="shared" si="232"/>
        <v/>
      </c>
      <c r="W1396" s="9" t="str">
        <f t="shared" si="233"/>
        <v/>
      </c>
      <c r="AH1396" s="9" t="str">
        <f t="shared" si="234"/>
        <v/>
      </c>
      <c r="AI1396" s="9" t="str">
        <f t="shared" si="235"/>
        <v/>
      </c>
    </row>
    <row r="1397" spans="1:35" ht="20.100000000000001" customHeight="1">
      <c r="A1397" s="8" t="str">
        <f t="shared" si="236"/>
        <v/>
      </c>
      <c r="M1397" s="7" t="str">
        <f>IF(A1397="","",IF(S1397="",IF(A1397="","",VLOOKUP(K1397,calendar_price_2013,MATCH(SUMIF(A$2:A11987,A1397,L$2:L11987),Sheet2!$C$1:$P$1,0)+1,0)),S1397)*L1397)</f>
        <v/>
      </c>
      <c r="N1397" s="7" t="str">
        <f t="shared" si="230"/>
        <v/>
      </c>
      <c r="O1397" s="7" t="str">
        <f t="shared" si="231"/>
        <v/>
      </c>
      <c r="R1397" s="7" t="str">
        <f t="shared" si="232"/>
        <v/>
      </c>
      <c r="W1397" s="9" t="str">
        <f t="shared" si="233"/>
        <v/>
      </c>
      <c r="AH1397" s="9" t="str">
        <f t="shared" si="234"/>
        <v/>
      </c>
      <c r="AI1397" s="9" t="str">
        <f t="shared" si="235"/>
        <v/>
      </c>
    </row>
    <row r="1398" spans="1:35" ht="20.100000000000001" customHeight="1">
      <c r="A1398" s="8" t="str">
        <f t="shared" si="236"/>
        <v/>
      </c>
      <c r="M1398" s="7" t="str">
        <f>IF(A1398="","",IF(S1398="",IF(A1398="","",VLOOKUP(K1398,calendar_price_2013,MATCH(SUMIF(A$2:A11988,A1398,L$2:L11988),Sheet2!$C$1:$P$1,0)+1,0)),S1398)*L1398)</f>
        <v/>
      </c>
      <c r="N1398" s="7" t="str">
        <f t="shared" si="230"/>
        <v/>
      </c>
      <c r="O1398" s="7" t="str">
        <f t="shared" si="231"/>
        <v/>
      </c>
      <c r="R1398" s="7" t="str">
        <f t="shared" si="232"/>
        <v/>
      </c>
      <c r="W1398" s="9" t="str">
        <f t="shared" si="233"/>
        <v/>
      </c>
      <c r="AH1398" s="9" t="str">
        <f t="shared" si="234"/>
        <v/>
      </c>
      <c r="AI1398" s="9" t="str">
        <f t="shared" si="235"/>
        <v/>
      </c>
    </row>
    <row r="1399" spans="1:35" ht="20.100000000000001" customHeight="1">
      <c r="A1399" s="8" t="str">
        <f t="shared" si="236"/>
        <v/>
      </c>
      <c r="M1399" s="7" t="str">
        <f>IF(A1399="","",IF(S1399="",IF(A1399="","",VLOOKUP(K1399,calendar_price_2013,MATCH(SUMIF(A$2:A11989,A1399,L$2:L11989),Sheet2!$C$1:$P$1,0)+1,0)),S1399)*L1399)</f>
        <v/>
      </c>
      <c r="N1399" s="7" t="str">
        <f t="shared" si="230"/>
        <v/>
      </c>
      <c r="O1399" s="7" t="str">
        <f t="shared" si="231"/>
        <v/>
      </c>
      <c r="R1399" s="7" t="str">
        <f t="shared" si="232"/>
        <v/>
      </c>
      <c r="W1399" s="9" t="str">
        <f t="shared" si="233"/>
        <v/>
      </c>
      <c r="AH1399" s="9" t="str">
        <f t="shared" si="234"/>
        <v/>
      </c>
      <c r="AI1399" s="9" t="str">
        <f t="shared" si="235"/>
        <v/>
      </c>
    </row>
    <row r="1400" spans="1:35" ht="20.100000000000001" customHeight="1">
      <c r="A1400" s="8" t="str">
        <f t="shared" si="236"/>
        <v/>
      </c>
      <c r="M1400" s="7" t="str">
        <f>IF(A1400="","",IF(S1400="",IF(A1400="","",VLOOKUP(K1400,calendar_price_2013,MATCH(SUMIF(A$2:A11990,A1400,L$2:L11990),Sheet2!$C$1:$P$1,0)+1,0)),S1400)*L1400)</f>
        <v/>
      </c>
      <c r="N1400" s="7" t="str">
        <f t="shared" si="230"/>
        <v/>
      </c>
      <c r="O1400" s="7" t="str">
        <f t="shared" si="231"/>
        <v/>
      </c>
      <c r="R1400" s="7" t="str">
        <f t="shared" si="232"/>
        <v/>
      </c>
      <c r="W1400" s="9" t="str">
        <f t="shared" si="233"/>
        <v/>
      </c>
      <c r="AH1400" s="9" t="str">
        <f t="shared" si="234"/>
        <v/>
      </c>
      <c r="AI1400" s="9" t="str">
        <f t="shared" si="235"/>
        <v/>
      </c>
    </row>
    <row r="1401" spans="1:35" ht="20.100000000000001" customHeight="1">
      <c r="A1401" s="8" t="str">
        <f t="shared" si="236"/>
        <v/>
      </c>
      <c r="M1401" s="7" t="str">
        <f>IF(A1401="","",IF(S1401="",IF(A1401="","",VLOOKUP(K1401,calendar_price_2013,MATCH(SUMIF(A$2:A11991,A1401,L$2:L11991),Sheet2!$C$1:$P$1,0)+1,0)),S1401)*L1401)</f>
        <v/>
      </c>
      <c r="N1401" s="7" t="str">
        <f t="shared" si="230"/>
        <v/>
      </c>
      <c r="O1401" s="7" t="str">
        <f t="shared" si="231"/>
        <v/>
      </c>
      <c r="R1401" s="7" t="str">
        <f t="shared" si="232"/>
        <v/>
      </c>
      <c r="W1401" s="9" t="str">
        <f t="shared" si="233"/>
        <v/>
      </c>
      <c r="AH1401" s="9" t="str">
        <f t="shared" si="234"/>
        <v/>
      </c>
      <c r="AI1401" s="9" t="str">
        <f t="shared" si="235"/>
        <v/>
      </c>
    </row>
    <row r="1402" spans="1:35" ht="20.100000000000001" customHeight="1">
      <c r="A1402" s="8" t="str">
        <f t="shared" si="236"/>
        <v/>
      </c>
      <c r="M1402" s="7" t="str">
        <f>IF(A1402="","",IF(S1402="",IF(A1402="","",VLOOKUP(K1402,calendar_price_2013,MATCH(SUMIF(A$2:A11992,A1402,L$2:L11992),Sheet2!$C$1:$P$1,0)+1,0)),S1402)*L1402)</f>
        <v/>
      </c>
      <c r="N1402" s="7" t="str">
        <f t="shared" si="230"/>
        <v/>
      </c>
      <c r="O1402" s="7" t="str">
        <f t="shared" si="231"/>
        <v/>
      </c>
      <c r="R1402" s="7" t="str">
        <f t="shared" si="232"/>
        <v/>
      </c>
      <c r="W1402" s="9" t="str">
        <f t="shared" si="233"/>
        <v/>
      </c>
      <c r="AH1402" s="9" t="str">
        <f t="shared" si="234"/>
        <v/>
      </c>
      <c r="AI1402" s="9" t="str">
        <f t="shared" si="235"/>
        <v/>
      </c>
    </row>
    <row r="1403" spans="1:35" ht="20.100000000000001" customHeight="1">
      <c r="A1403" s="8" t="str">
        <f t="shared" si="236"/>
        <v/>
      </c>
      <c r="M1403" s="7" t="str">
        <f>IF(A1403="","",IF(S1403="",IF(A1403="","",VLOOKUP(K1403,calendar_price_2013,MATCH(SUMIF(A$2:A11993,A1403,L$2:L11993),Sheet2!$C$1:$P$1,0)+1,0)),S1403)*L1403)</f>
        <v/>
      </c>
      <c r="N1403" s="7" t="str">
        <f t="shared" si="230"/>
        <v/>
      </c>
      <c r="O1403" s="7" t="str">
        <f t="shared" si="231"/>
        <v/>
      </c>
      <c r="R1403" s="7" t="str">
        <f t="shared" si="232"/>
        <v/>
      </c>
      <c r="W1403" s="9" t="str">
        <f t="shared" si="233"/>
        <v/>
      </c>
      <c r="AH1403" s="9" t="str">
        <f t="shared" si="234"/>
        <v/>
      </c>
      <c r="AI1403" s="9" t="str">
        <f t="shared" si="235"/>
        <v/>
      </c>
    </row>
    <row r="1404" spans="1:35" ht="20.100000000000001" customHeight="1">
      <c r="A1404" s="8" t="str">
        <f t="shared" si="236"/>
        <v/>
      </c>
      <c r="M1404" s="7" t="str">
        <f>IF(A1404="","",IF(S1404="",IF(A1404="","",VLOOKUP(K1404,calendar_price_2013,MATCH(SUMIF(A$2:A11994,A1404,L$2:L11994),Sheet2!$C$1:$P$1,0)+1,0)),S1404)*L1404)</f>
        <v/>
      </c>
      <c r="N1404" s="7" t="str">
        <f t="shared" si="230"/>
        <v/>
      </c>
      <c r="O1404" s="7" t="str">
        <f t="shared" si="231"/>
        <v/>
      </c>
      <c r="R1404" s="7" t="str">
        <f t="shared" si="232"/>
        <v/>
      </c>
      <c r="W1404" s="9" t="str">
        <f t="shared" si="233"/>
        <v/>
      </c>
      <c r="AH1404" s="9" t="str">
        <f t="shared" si="234"/>
        <v/>
      </c>
      <c r="AI1404" s="9" t="str">
        <f t="shared" si="235"/>
        <v/>
      </c>
    </row>
    <row r="1405" spans="1:35" ht="20.100000000000001" customHeight="1">
      <c r="A1405" s="8" t="str">
        <f t="shared" si="236"/>
        <v/>
      </c>
      <c r="M1405" s="7" t="str">
        <f>IF(A1405="","",IF(S1405="",IF(A1405="","",VLOOKUP(K1405,calendar_price_2013,MATCH(SUMIF(A$2:A11995,A1405,L$2:L11995),Sheet2!$C$1:$P$1,0)+1,0)),S1405)*L1405)</f>
        <v/>
      </c>
      <c r="N1405" s="7" t="str">
        <f t="shared" si="230"/>
        <v/>
      </c>
      <c r="O1405" s="7" t="str">
        <f t="shared" si="231"/>
        <v/>
      </c>
      <c r="R1405" s="7" t="str">
        <f t="shared" si="232"/>
        <v/>
      </c>
      <c r="W1405" s="9" t="str">
        <f t="shared" si="233"/>
        <v/>
      </c>
      <c r="AH1405" s="9" t="str">
        <f t="shared" si="234"/>
        <v/>
      </c>
      <c r="AI1405" s="9" t="str">
        <f t="shared" si="235"/>
        <v/>
      </c>
    </row>
    <row r="1406" spans="1:35" ht="20.100000000000001" customHeight="1">
      <c r="A1406" s="8" t="str">
        <f t="shared" si="236"/>
        <v/>
      </c>
      <c r="M1406" s="7" t="str">
        <f>IF(A1406="","",IF(S1406="",IF(A1406="","",VLOOKUP(K1406,calendar_price_2013,MATCH(SUMIF(A$2:A11996,A1406,L$2:L11996),Sheet2!$C$1:$P$1,0)+1,0)),S1406)*L1406)</f>
        <v/>
      </c>
      <c r="N1406" s="7" t="str">
        <f t="shared" si="230"/>
        <v/>
      </c>
      <c r="O1406" s="7" t="str">
        <f t="shared" si="231"/>
        <v/>
      </c>
      <c r="R1406" s="7" t="str">
        <f t="shared" si="232"/>
        <v/>
      </c>
      <c r="W1406" s="9" t="str">
        <f t="shared" si="233"/>
        <v/>
      </c>
      <c r="AH1406" s="9" t="str">
        <f t="shared" si="234"/>
        <v/>
      </c>
      <c r="AI1406" s="9" t="str">
        <f t="shared" si="235"/>
        <v/>
      </c>
    </row>
    <row r="1407" spans="1:35" ht="20.100000000000001" customHeight="1">
      <c r="A1407" s="8" t="str">
        <f t="shared" si="236"/>
        <v/>
      </c>
      <c r="M1407" s="7" t="str">
        <f>IF(A1407="","",IF(S1407="",IF(A1407="","",VLOOKUP(K1407,calendar_price_2013,MATCH(SUMIF(A$2:A11997,A1407,L$2:L11997),Sheet2!$C$1:$P$1,0)+1,0)),S1407)*L1407)</f>
        <v/>
      </c>
      <c r="N1407" s="7" t="str">
        <f t="shared" si="230"/>
        <v/>
      </c>
      <c r="O1407" s="7" t="str">
        <f t="shared" si="231"/>
        <v/>
      </c>
      <c r="R1407" s="7" t="str">
        <f t="shared" si="232"/>
        <v/>
      </c>
      <c r="W1407" s="9" t="str">
        <f t="shared" si="233"/>
        <v/>
      </c>
      <c r="AH1407" s="9" t="str">
        <f t="shared" si="234"/>
        <v/>
      </c>
      <c r="AI1407" s="9" t="str">
        <f t="shared" si="235"/>
        <v/>
      </c>
    </row>
    <row r="1408" spans="1:35" ht="20.100000000000001" customHeight="1">
      <c r="A1408" s="8" t="str">
        <f t="shared" si="236"/>
        <v/>
      </c>
      <c r="M1408" s="7" t="str">
        <f>IF(A1408="","",IF(S1408="",IF(A1408="","",VLOOKUP(K1408,calendar_price_2013,MATCH(SUMIF(A$2:A11998,A1408,L$2:L11998),Sheet2!$C$1:$P$1,0)+1,0)),S1408)*L1408)</f>
        <v/>
      </c>
      <c r="N1408" s="7" t="str">
        <f t="shared" si="230"/>
        <v/>
      </c>
      <c r="O1408" s="7" t="str">
        <f t="shared" si="231"/>
        <v/>
      </c>
      <c r="R1408" s="7" t="str">
        <f t="shared" si="232"/>
        <v/>
      </c>
      <c r="W1408" s="9" t="str">
        <f t="shared" si="233"/>
        <v/>
      </c>
      <c r="AH1408" s="9" t="str">
        <f t="shared" si="234"/>
        <v/>
      </c>
      <c r="AI1408" s="9" t="str">
        <f t="shared" si="235"/>
        <v/>
      </c>
    </row>
    <row r="1409" spans="1:35" ht="20.100000000000001" customHeight="1">
      <c r="A1409" s="8" t="str">
        <f t="shared" si="236"/>
        <v/>
      </c>
      <c r="M1409" s="7" t="str">
        <f>IF(A1409="","",IF(S1409="",IF(A1409="","",VLOOKUP(K1409,calendar_price_2013,MATCH(SUMIF(A$2:A11999,A1409,L$2:L11999),Sheet2!$C$1:$P$1,0)+1,0)),S1409)*L1409)</f>
        <v/>
      </c>
      <c r="N1409" s="7" t="str">
        <f t="shared" si="230"/>
        <v/>
      </c>
      <c r="O1409" s="7" t="str">
        <f t="shared" si="231"/>
        <v/>
      </c>
      <c r="R1409" s="7" t="str">
        <f t="shared" si="232"/>
        <v/>
      </c>
      <c r="W1409" s="9" t="str">
        <f t="shared" si="233"/>
        <v/>
      </c>
      <c r="AH1409" s="9" t="str">
        <f t="shared" si="234"/>
        <v/>
      </c>
      <c r="AI1409" s="9" t="str">
        <f t="shared" si="235"/>
        <v/>
      </c>
    </row>
    <row r="1410" spans="1:35" ht="20.100000000000001" customHeight="1">
      <c r="A1410" s="8" t="str">
        <f t="shared" si="236"/>
        <v/>
      </c>
      <c r="M1410" s="7" t="str">
        <f>IF(A1410="","",IF(S1410="",IF(A1410="","",VLOOKUP(K1410,calendar_price_2013,MATCH(SUMIF(A$2:A12000,A1410,L$2:L12000),Sheet2!$C$1:$P$1,0)+1,0)),S1410)*L1410)</f>
        <v/>
      </c>
      <c r="N1410" s="7" t="str">
        <f t="shared" si="230"/>
        <v/>
      </c>
      <c r="O1410" s="7" t="str">
        <f t="shared" si="231"/>
        <v/>
      </c>
      <c r="R1410" s="7" t="str">
        <f t="shared" si="232"/>
        <v/>
      </c>
      <c r="W1410" s="9" t="str">
        <f t="shared" si="233"/>
        <v/>
      </c>
      <c r="AH1410" s="9" t="str">
        <f t="shared" si="234"/>
        <v/>
      </c>
      <c r="AI1410" s="9" t="str">
        <f t="shared" si="235"/>
        <v/>
      </c>
    </row>
    <row r="1411" spans="1:35" ht="20.100000000000001" customHeight="1">
      <c r="A1411" s="8" t="str">
        <f t="shared" si="236"/>
        <v/>
      </c>
      <c r="M1411" s="7" t="str">
        <f>IF(A1411="","",IF(S1411="",IF(A1411="","",VLOOKUP(K1411,calendar_price_2013,MATCH(SUMIF(A$2:A12001,A1411,L$2:L12001),Sheet2!$C$1:$P$1,0)+1,0)),S1411)*L1411)</f>
        <v/>
      </c>
      <c r="N1411" s="7" t="str">
        <f t="shared" si="230"/>
        <v/>
      </c>
      <c r="O1411" s="7" t="str">
        <f t="shared" si="231"/>
        <v/>
      </c>
      <c r="R1411" s="7" t="str">
        <f t="shared" si="232"/>
        <v/>
      </c>
      <c r="W1411" s="9" t="str">
        <f t="shared" si="233"/>
        <v/>
      </c>
      <c r="AH1411" s="9" t="str">
        <f t="shared" si="234"/>
        <v/>
      </c>
      <c r="AI1411" s="9" t="str">
        <f t="shared" si="235"/>
        <v/>
      </c>
    </row>
    <row r="1412" spans="1:35" ht="20.100000000000001" customHeight="1">
      <c r="A1412" s="8" t="str">
        <f t="shared" si="236"/>
        <v/>
      </c>
      <c r="M1412" s="7" t="str">
        <f>IF(A1412="","",IF(S1412="",IF(A1412="","",VLOOKUP(K1412,calendar_price_2013,MATCH(SUMIF(A$2:A12002,A1412,L$2:L12002),Sheet2!$C$1:$P$1,0)+1,0)),S1412)*L1412)</f>
        <v/>
      </c>
      <c r="N1412" s="7" t="str">
        <f t="shared" si="230"/>
        <v/>
      </c>
      <c r="O1412" s="7" t="str">
        <f t="shared" si="231"/>
        <v/>
      </c>
      <c r="R1412" s="7" t="str">
        <f t="shared" si="232"/>
        <v/>
      </c>
      <c r="W1412" s="9" t="str">
        <f t="shared" si="233"/>
        <v/>
      </c>
      <c r="AH1412" s="9" t="str">
        <f t="shared" si="234"/>
        <v/>
      </c>
      <c r="AI1412" s="9" t="str">
        <f t="shared" si="235"/>
        <v/>
      </c>
    </row>
    <row r="1413" spans="1:35" ht="20.100000000000001" customHeight="1">
      <c r="A1413" s="8" t="str">
        <f t="shared" si="236"/>
        <v/>
      </c>
      <c r="M1413" s="7" t="str">
        <f>IF(A1413="","",IF(S1413="",IF(A1413="","",VLOOKUP(K1413,calendar_price_2013,MATCH(SUMIF(A$2:A12003,A1413,L$2:L12003),Sheet2!$C$1:$P$1,0)+1,0)),S1413)*L1413)</f>
        <v/>
      </c>
      <c r="N1413" s="7" t="str">
        <f t="shared" si="230"/>
        <v/>
      </c>
      <c r="O1413" s="7" t="str">
        <f t="shared" si="231"/>
        <v/>
      </c>
      <c r="R1413" s="7" t="str">
        <f t="shared" si="232"/>
        <v/>
      </c>
      <c r="W1413" s="9" t="str">
        <f t="shared" si="233"/>
        <v/>
      </c>
      <c r="AH1413" s="9" t="str">
        <f t="shared" si="234"/>
        <v/>
      </c>
      <c r="AI1413" s="9" t="str">
        <f t="shared" si="235"/>
        <v/>
      </c>
    </row>
    <row r="1414" spans="1:35" ht="20.100000000000001" customHeight="1">
      <c r="A1414" s="8" t="str">
        <f t="shared" si="236"/>
        <v/>
      </c>
      <c r="M1414" s="7" t="str">
        <f>IF(A1414="","",IF(S1414="",IF(A1414="","",VLOOKUP(K1414,calendar_price_2013,MATCH(SUMIF(A$2:A12004,A1414,L$2:L12004),Sheet2!$C$1:$P$1,0)+1,0)),S1414)*L1414)</f>
        <v/>
      </c>
      <c r="N1414" s="7" t="str">
        <f t="shared" si="230"/>
        <v/>
      </c>
      <c r="O1414" s="7" t="str">
        <f t="shared" si="231"/>
        <v/>
      </c>
      <c r="R1414" s="7" t="str">
        <f t="shared" si="232"/>
        <v/>
      </c>
      <c r="W1414" s="9" t="str">
        <f t="shared" si="233"/>
        <v/>
      </c>
      <c r="AH1414" s="9" t="str">
        <f t="shared" si="234"/>
        <v/>
      </c>
      <c r="AI1414" s="9" t="str">
        <f t="shared" si="235"/>
        <v/>
      </c>
    </row>
    <row r="1415" spans="1:35" ht="20.100000000000001" customHeight="1">
      <c r="A1415" s="8" t="str">
        <f t="shared" si="236"/>
        <v/>
      </c>
      <c r="M1415" s="7" t="str">
        <f>IF(A1415="","",IF(S1415="",IF(A1415="","",VLOOKUP(K1415,calendar_price_2013,MATCH(SUMIF(A$2:A12005,A1415,L$2:L12005),Sheet2!$C$1:$P$1,0)+1,0)),S1415)*L1415)</f>
        <v/>
      </c>
      <c r="N1415" s="7" t="str">
        <f t="shared" si="230"/>
        <v/>
      </c>
      <c r="O1415" s="7" t="str">
        <f t="shared" si="231"/>
        <v/>
      </c>
      <c r="R1415" s="7" t="str">
        <f t="shared" si="232"/>
        <v/>
      </c>
      <c r="W1415" s="9" t="str">
        <f t="shared" si="233"/>
        <v/>
      </c>
      <c r="AH1415" s="9" t="str">
        <f t="shared" si="234"/>
        <v/>
      </c>
      <c r="AI1415" s="9" t="str">
        <f t="shared" si="235"/>
        <v/>
      </c>
    </row>
    <row r="1416" spans="1:35" ht="20.100000000000001" customHeight="1">
      <c r="A1416" s="8" t="str">
        <f t="shared" si="236"/>
        <v/>
      </c>
      <c r="M1416" s="7" t="str">
        <f>IF(A1416="","",IF(S1416="",IF(A1416="","",VLOOKUP(K1416,calendar_price_2013,MATCH(SUMIF(A$2:A12006,A1416,L$2:L12006),Sheet2!$C$1:$P$1,0)+1,0)),S1416)*L1416)</f>
        <v/>
      </c>
      <c r="N1416" s="7" t="str">
        <f t="shared" si="230"/>
        <v/>
      </c>
      <c r="O1416" s="7" t="str">
        <f t="shared" si="231"/>
        <v/>
      </c>
      <c r="R1416" s="7" t="str">
        <f t="shared" si="232"/>
        <v/>
      </c>
      <c r="W1416" s="9" t="str">
        <f t="shared" si="233"/>
        <v/>
      </c>
      <c r="AH1416" s="9" t="str">
        <f t="shared" si="234"/>
        <v/>
      </c>
      <c r="AI1416" s="9" t="str">
        <f t="shared" si="235"/>
        <v/>
      </c>
    </row>
    <row r="1417" spans="1:35" ht="20.100000000000001" customHeight="1">
      <c r="A1417" s="8" t="str">
        <f t="shared" si="236"/>
        <v/>
      </c>
      <c r="M1417" s="7" t="str">
        <f>IF(A1417="","",IF(S1417="",IF(A1417="","",VLOOKUP(K1417,calendar_price_2013,MATCH(SUMIF(A$2:A12007,A1417,L$2:L12007),Sheet2!$C$1:$P$1,0)+1,0)),S1417)*L1417)</f>
        <v/>
      </c>
      <c r="N1417" s="7" t="str">
        <f t="shared" si="230"/>
        <v/>
      </c>
      <c r="O1417" s="7" t="str">
        <f t="shared" si="231"/>
        <v/>
      </c>
      <c r="R1417" s="7" t="str">
        <f t="shared" si="232"/>
        <v/>
      </c>
      <c r="W1417" s="9" t="str">
        <f t="shared" si="233"/>
        <v/>
      </c>
      <c r="AH1417" s="9" t="str">
        <f t="shared" si="234"/>
        <v/>
      </c>
      <c r="AI1417" s="9" t="str">
        <f t="shared" si="235"/>
        <v/>
      </c>
    </row>
    <row r="1418" spans="1:35" ht="20.100000000000001" customHeight="1">
      <c r="A1418" s="8" t="str">
        <f t="shared" si="236"/>
        <v/>
      </c>
      <c r="M1418" s="7" t="str">
        <f>IF(A1418="","",IF(S1418="",IF(A1418="","",VLOOKUP(K1418,calendar_price_2013,MATCH(SUMIF(A$2:A12008,A1418,L$2:L12008),Sheet2!$C$1:$P$1,0)+1,0)),S1418)*L1418)</f>
        <v/>
      </c>
      <c r="N1418" s="7" t="str">
        <f t="shared" si="230"/>
        <v/>
      </c>
      <c r="O1418" s="7" t="str">
        <f t="shared" si="231"/>
        <v/>
      </c>
      <c r="R1418" s="7" t="str">
        <f t="shared" si="232"/>
        <v/>
      </c>
      <c r="W1418" s="9" t="str">
        <f t="shared" si="233"/>
        <v/>
      </c>
      <c r="AH1418" s="9" t="str">
        <f t="shared" si="234"/>
        <v/>
      </c>
      <c r="AI1418" s="9" t="str">
        <f t="shared" si="235"/>
        <v/>
      </c>
    </row>
    <row r="1419" spans="1:35" ht="20.100000000000001" customHeight="1">
      <c r="A1419" s="8" t="str">
        <f t="shared" si="236"/>
        <v/>
      </c>
      <c r="M1419" s="7" t="str">
        <f>IF(A1419="","",IF(S1419="",IF(A1419="","",VLOOKUP(K1419,calendar_price_2013,MATCH(SUMIF(A$2:A12009,A1419,L$2:L12009),Sheet2!$C$1:$P$1,0)+1,0)),S1419)*L1419)</f>
        <v/>
      </c>
      <c r="N1419" s="7" t="str">
        <f t="shared" si="230"/>
        <v/>
      </c>
      <c r="O1419" s="7" t="str">
        <f t="shared" si="231"/>
        <v/>
      </c>
      <c r="R1419" s="7" t="str">
        <f t="shared" si="232"/>
        <v/>
      </c>
      <c r="W1419" s="9" t="str">
        <f t="shared" si="233"/>
        <v/>
      </c>
      <c r="AH1419" s="9" t="str">
        <f t="shared" si="234"/>
        <v/>
      </c>
      <c r="AI1419" s="9" t="str">
        <f t="shared" si="235"/>
        <v/>
      </c>
    </row>
    <row r="1420" spans="1:35" ht="20.100000000000001" customHeight="1">
      <c r="A1420" s="8" t="str">
        <f t="shared" si="236"/>
        <v/>
      </c>
      <c r="M1420" s="7" t="str">
        <f>IF(A1420="","",IF(S1420="",IF(A1420="","",VLOOKUP(K1420,calendar_price_2013,MATCH(SUMIF(A$2:A12010,A1420,L$2:L12010),Sheet2!$C$1:$P$1,0)+1,0)),S1420)*L1420)</f>
        <v/>
      </c>
      <c r="N1420" s="7" t="str">
        <f t="shared" si="230"/>
        <v/>
      </c>
      <c r="O1420" s="7" t="str">
        <f t="shared" si="231"/>
        <v/>
      </c>
      <c r="R1420" s="7" t="str">
        <f t="shared" si="232"/>
        <v/>
      </c>
      <c r="W1420" s="9" t="str">
        <f t="shared" si="233"/>
        <v/>
      </c>
      <c r="AH1420" s="9" t="str">
        <f t="shared" si="234"/>
        <v/>
      </c>
      <c r="AI1420" s="9" t="str">
        <f t="shared" si="235"/>
        <v/>
      </c>
    </row>
    <row r="1421" spans="1:35" ht="20.100000000000001" customHeight="1">
      <c r="A1421" s="8" t="str">
        <f t="shared" si="236"/>
        <v/>
      </c>
      <c r="M1421" s="7" t="str">
        <f>IF(A1421="","",IF(S1421="",IF(A1421="","",VLOOKUP(K1421,calendar_price_2013,MATCH(SUMIF(A$2:A12011,A1421,L$2:L12011),Sheet2!$C$1:$P$1,0)+1,0)),S1421)*L1421)</f>
        <v/>
      </c>
      <c r="N1421" s="7" t="str">
        <f t="shared" si="230"/>
        <v/>
      </c>
      <c r="O1421" s="7" t="str">
        <f t="shared" si="231"/>
        <v/>
      </c>
      <c r="R1421" s="7" t="str">
        <f t="shared" si="232"/>
        <v/>
      </c>
      <c r="W1421" s="9" t="str">
        <f t="shared" si="233"/>
        <v/>
      </c>
      <c r="AH1421" s="9" t="str">
        <f t="shared" si="234"/>
        <v/>
      </c>
      <c r="AI1421" s="9" t="str">
        <f t="shared" si="235"/>
        <v/>
      </c>
    </row>
    <row r="1422" spans="1:35" ht="20.100000000000001" customHeight="1">
      <c r="A1422" s="8" t="str">
        <f t="shared" si="236"/>
        <v/>
      </c>
      <c r="M1422" s="7" t="str">
        <f>IF(A1422="","",IF(S1422="",IF(A1422="","",VLOOKUP(K1422,calendar_price_2013,MATCH(SUMIF(A$2:A12012,A1422,L$2:L12012),Sheet2!$C$1:$P$1,0)+1,0)),S1422)*L1422)</f>
        <v/>
      </c>
      <c r="N1422" s="7" t="str">
        <f t="shared" si="230"/>
        <v/>
      </c>
      <c r="O1422" s="7" t="str">
        <f t="shared" si="231"/>
        <v/>
      </c>
      <c r="R1422" s="7" t="str">
        <f t="shared" si="232"/>
        <v/>
      </c>
      <c r="W1422" s="9" t="str">
        <f t="shared" si="233"/>
        <v/>
      </c>
      <c r="AH1422" s="9" t="str">
        <f t="shared" si="234"/>
        <v/>
      </c>
      <c r="AI1422" s="9" t="str">
        <f t="shared" si="235"/>
        <v/>
      </c>
    </row>
    <row r="1423" spans="1:35" ht="20.100000000000001" customHeight="1">
      <c r="A1423" s="8" t="str">
        <f t="shared" si="236"/>
        <v/>
      </c>
      <c r="M1423" s="7" t="str">
        <f>IF(A1423="","",IF(S1423="",IF(A1423="","",VLOOKUP(K1423,calendar_price_2013,MATCH(SUMIF(A$2:A12013,A1423,L$2:L12013),Sheet2!$C$1:$P$1,0)+1,0)),S1423)*L1423)</f>
        <v/>
      </c>
      <c r="N1423" s="7" t="str">
        <f t="shared" si="230"/>
        <v/>
      </c>
      <c r="O1423" s="7" t="str">
        <f t="shared" si="231"/>
        <v/>
      </c>
      <c r="R1423" s="7" t="str">
        <f t="shared" si="232"/>
        <v/>
      </c>
      <c r="W1423" s="9" t="str">
        <f t="shared" si="233"/>
        <v/>
      </c>
      <c r="AH1423" s="9" t="str">
        <f t="shared" si="234"/>
        <v/>
      </c>
      <c r="AI1423" s="9" t="str">
        <f t="shared" si="235"/>
        <v/>
      </c>
    </row>
    <row r="1424" spans="1:35" ht="20.100000000000001" customHeight="1">
      <c r="A1424" s="8" t="str">
        <f t="shared" si="236"/>
        <v/>
      </c>
      <c r="M1424" s="7" t="str">
        <f>IF(A1424="","",IF(S1424="",IF(A1424="","",VLOOKUP(K1424,calendar_price_2013,MATCH(SUMIF(A$2:A12014,A1424,L$2:L12014),Sheet2!$C$1:$P$1,0)+1,0)),S1424)*L1424)</f>
        <v/>
      </c>
      <c r="N1424" s="7" t="str">
        <f t="shared" si="230"/>
        <v/>
      </c>
      <c r="O1424" s="7" t="str">
        <f t="shared" si="231"/>
        <v/>
      </c>
      <c r="R1424" s="7" t="str">
        <f t="shared" si="232"/>
        <v/>
      </c>
      <c r="W1424" s="9" t="str">
        <f t="shared" si="233"/>
        <v/>
      </c>
      <c r="AH1424" s="9" t="str">
        <f t="shared" si="234"/>
        <v/>
      </c>
      <c r="AI1424" s="9" t="str">
        <f t="shared" si="235"/>
        <v/>
      </c>
    </row>
    <row r="1425" spans="1:35" ht="20.100000000000001" customHeight="1">
      <c r="A1425" s="8" t="str">
        <f t="shared" si="236"/>
        <v/>
      </c>
      <c r="M1425" s="7" t="str">
        <f>IF(A1425="","",IF(S1425="",IF(A1425="","",VLOOKUP(K1425,calendar_price_2013,MATCH(SUMIF(A$2:A12015,A1425,L$2:L12015),Sheet2!$C$1:$P$1,0)+1,0)),S1425)*L1425)</f>
        <v/>
      </c>
      <c r="N1425" s="7" t="str">
        <f t="shared" si="230"/>
        <v/>
      </c>
      <c r="O1425" s="7" t="str">
        <f t="shared" si="231"/>
        <v/>
      </c>
      <c r="R1425" s="7" t="str">
        <f t="shared" si="232"/>
        <v/>
      </c>
      <c r="W1425" s="9" t="str">
        <f t="shared" si="233"/>
        <v/>
      </c>
      <c r="AH1425" s="9" t="str">
        <f t="shared" si="234"/>
        <v/>
      </c>
      <c r="AI1425" s="9" t="str">
        <f t="shared" si="235"/>
        <v/>
      </c>
    </row>
    <row r="1426" spans="1:35" ht="20.100000000000001" customHeight="1">
      <c r="A1426" s="8" t="str">
        <f t="shared" si="236"/>
        <v/>
      </c>
      <c r="M1426" s="7" t="str">
        <f>IF(A1426="","",IF(S1426="",IF(A1426="","",VLOOKUP(K1426,calendar_price_2013,MATCH(SUMIF(A$2:A12016,A1426,L$2:L12016),Sheet2!$C$1:$P$1,0)+1,0)),S1426)*L1426)</f>
        <v/>
      </c>
      <c r="N1426" s="7" t="str">
        <f t="shared" si="230"/>
        <v/>
      </c>
      <c r="O1426" s="7" t="str">
        <f t="shared" si="231"/>
        <v/>
      </c>
      <c r="R1426" s="7" t="str">
        <f t="shared" si="232"/>
        <v/>
      </c>
      <c r="W1426" s="9" t="str">
        <f t="shared" si="233"/>
        <v/>
      </c>
      <c r="AH1426" s="9" t="str">
        <f t="shared" si="234"/>
        <v/>
      </c>
      <c r="AI1426" s="9" t="str">
        <f t="shared" si="235"/>
        <v/>
      </c>
    </row>
    <row r="1427" spans="1:35" ht="20.100000000000001" customHeight="1">
      <c r="A1427" s="8" t="str">
        <f t="shared" si="236"/>
        <v/>
      </c>
      <c r="M1427" s="7" t="str">
        <f>IF(A1427="","",IF(S1427="",IF(A1427="","",VLOOKUP(K1427,calendar_price_2013,MATCH(SUMIF(A$2:A12017,A1427,L$2:L12017),Sheet2!$C$1:$P$1,0)+1,0)),S1427)*L1427)</f>
        <v/>
      </c>
      <c r="N1427" s="7" t="str">
        <f t="shared" si="230"/>
        <v/>
      </c>
      <c r="O1427" s="7" t="str">
        <f t="shared" si="231"/>
        <v/>
      </c>
      <c r="R1427" s="7" t="str">
        <f t="shared" si="232"/>
        <v/>
      </c>
      <c r="W1427" s="9" t="str">
        <f t="shared" si="233"/>
        <v/>
      </c>
      <c r="AH1427" s="9" t="str">
        <f t="shared" si="234"/>
        <v/>
      </c>
      <c r="AI1427" s="9" t="str">
        <f t="shared" si="235"/>
        <v/>
      </c>
    </row>
    <row r="1428" spans="1:35" ht="20.100000000000001" customHeight="1">
      <c r="A1428" s="8" t="str">
        <f t="shared" si="236"/>
        <v/>
      </c>
      <c r="M1428" s="7" t="str">
        <f>IF(A1428="","",IF(S1428="",IF(A1428="","",VLOOKUP(K1428,calendar_price_2013,MATCH(SUMIF(A$2:A12018,A1428,L$2:L12018),Sheet2!$C$1:$P$1,0)+1,0)),S1428)*L1428)</f>
        <v/>
      </c>
      <c r="N1428" s="7" t="str">
        <f t="shared" si="230"/>
        <v/>
      </c>
      <c r="O1428" s="7" t="str">
        <f t="shared" si="231"/>
        <v/>
      </c>
      <c r="R1428" s="7" t="str">
        <f t="shared" si="232"/>
        <v/>
      </c>
      <c r="W1428" s="9" t="str">
        <f t="shared" si="233"/>
        <v/>
      </c>
      <c r="AH1428" s="9" t="str">
        <f t="shared" si="234"/>
        <v/>
      </c>
      <c r="AI1428" s="9" t="str">
        <f t="shared" si="235"/>
        <v/>
      </c>
    </row>
    <row r="1429" spans="1:35" ht="20.100000000000001" customHeight="1">
      <c r="A1429" s="8" t="str">
        <f t="shared" si="236"/>
        <v/>
      </c>
      <c r="M1429" s="7" t="str">
        <f>IF(A1429="","",IF(S1429="",IF(A1429="","",VLOOKUP(K1429,calendar_price_2013,MATCH(SUMIF(A$2:A12019,A1429,L$2:L12019),Sheet2!$C$1:$P$1,0)+1,0)),S1429)*L1429)</f>
        <v/>
      </c>
      <c r="N1429" s="7" t="str">
        <f t="shared" si="230"/>
        <v/>
      </c>
      <c r="O1429" s="7" t="str">
        <f t="shared" si="231"/>
        <v/>
      </c>
      <c r="R1429" s="7" t="str">
        <f t="shared" si="232"/>
        <v/>
      </c>
      <c r="W1429" s="9" t="str">
        <f t="shared" si="233"/>
        <v/>
      </c>
      <c r="AH1429" s="9" t="str">
        <f t="shared" si="234"/>
        <v/>
      </c>
      <c r="AI1429" s="9" t="str">
        <f t="shared" si="235"/>
        <v/>
      </c>
    </row>
    <row r="1430" spans="1:35" ht="20.100000000000001" customHeight="1">
      <c r="A1430" s="8" t="str">
        <f t="shared" si="236"/>
        <v/>
      </c>
      <c r="M1430" s="7" t="str">
        <f>IF(A1430="","",IF(S1430="",IF(A1430="","",VLOOKUP(K1430,calendar_price_2013,MATCH(SUMIF(A$2:A12020,A1430,L$2:L12020),Sheet2!$C$1:$P$1,0)+1,0)),S1430)*L1430)</f>
        <v/>
      </c>
      <c r="N1430" s="7" t="str">
        <f t="shared" si="230"/>
        <v/>
      </c>
      <c r="O1430" s="7" t="str">
        <f t="shared" si="231"/>
        <v/>
      </c>
      <c r="R1430" s="7" t="str">
        <f t="shared" si="232"/>
        <v/>
      </c>
      <c r="W1430" s="9" t="str">
        <f t="shared" si="233"/>
        <v/>
      </c>
      <c r="AH1430" s="9" t="str">
        <f t="shared" si="234"/>
        <v/>
      </c>
      <c r="AI1430" s="9" t="str">
        <f t="shared" si="235"/>
        <v/>
      </c>
    </row>
    <row r="1431" spans="1:35" ht="20.100000000000001" customHeight="1">
      <c r="A1431" s="8" t="str">
        <f t="shared" si="236"/>
        <v/>
      </c>
      <c r="M1431" s="7" t="str">
        <f>IF(A1431="","",IF(S1431="",IF(A1431="","",VLOOKUP(K1431,calendar_price_2013,MATCH(SUMIF(A$2:A12021,A1431,L$2:L12021),Sheet2!$C$1:$P$1,0)+1,0)),S1431)*L1431)</f>
        <v/>
      </c>
      <c r="N1431" s="7" t="str">
        <f t="shared" si="230"/>
        <v/>
      </c>
      <c r="O1431" s="7" t="str">
        <f t="shared" si="231"/>
        <v/>
      </c>
      <c r="R1431" s="7" t="str">
        <f t="shared" si="232"/>
        <v/>
      </c>
      <c r="W1431" s="9" t="str">
        <f t="shared" si="233"/>
        <v/>
      </c>
      <c r="AH1431" s="9" t="str">
        <f t="shared" si="234"/>
        <v/>
      </c>
      <c r="AI1431" s="9" t="str">
        <f t="shared" si="235"/>
        <v/>
      </c>
    </row>
    <row r="1432" spans="1:35" ht="20.100000000000001" customHeight="1">
      <c r="A1432" s="8" t="str">
        <f t="shared" si="236"/>
        <v/>
      </c>
      <c r="M1432" s="7" t="str">
        <f>IF(A1432="","",IF(S1432="",IF(A1432="","",VLOOKUP(K1432,calendar_price_2013,MATCH(SUMIF(A$2:A12022,A1432,L$2:L12022),Sheet2!$C$1:$P$1,0)+1,0)),S1432)*L1432)</f>
        <v/>
      </c>
      <c r="N1432" s="7" t="str">
        <f t="shared" si="230"/>
        <v/>
      </c>
      <c r="O1432" s="7" t="str">
        <f t="shared" si="231"/>
        <v/>
      </c>
      <c r="R1432" s="7" t="str">
        <f t="shared" si="232"/>
        <v/>
      </c>
      <c r="W1432" s="9" t="str">
        <f t="shared" si="233"/>
        <v/>
      </c>
      <c r="AH1432" s="9" t="str">
        <f t="shared" si="234"/>
        <v/>
      </c>
      <c r="AI1432" s="9" t="str">
        <f t="shared" si="235"/>
        <v/>
      </c>
    </row>
    <row r="1433" spans="1:35" ht="20.100000000000001" customHeight="1">
      <c r="A1433" s="8" t="str">
        <f t="shared" si="236"/>
        <v/>
      </c>
      <c r="M1433" s="7" t="str">
        <f>IF(A1433="","",IF(S1433="",IF(A1433="","",VLOOKUP(K1433,calendar_price_2013,MATCH(SUMIF(A$2:A12023,A1433,L$2:L12023),Sheet2!$C$1:$P$1,0)+1,0)),S1433)*L1433)</f>
        <v/>
      </c>
      <c r="N1433" s="7" t="str">
        <f t="shared" si="230"/>
        <v/>
      </c>
      <c r="O1433" s="7" t="str">
        <f t="shared" si="231"/>
        <v/>
      </c>
      <c r="R1433" s="7" t="str">
        <f t="shared" si="232"/>
        <v/>
      </c>
      <c r="W1433" s="9" t="str">
        <f t="shared" si="233"/>
        <v/>
      </c>
      <c r="AH1433" s="9" t="str">
        <f t="shared" si="234"/>
        <v/>
      </c>
      <c r="AI1433" s="9" t="str">
        <f t="shared" si="235"/>
        <v/>
      </c>
    </row>
    <row r="1434" spans="1:35" ht="20.100000000000001" customHeight="1">
      <c r="A1434" s="8" t="str">
        <f t="shared" si="236"/>
        <v/>
      </c>
      <c r="M1434" s="7" t="str">
        <f>IF(A1434="","",IF(S1434="",IF(A1434="","",VLOOKUP(K1434,calendar_price_2013,MATCH(SUMIF(A$2:A12024,A1434,L$2:L12024),Sheet2!$C$1:$P$1,0)+1,0)),S1434)*L1434)</f>
        <v/>
      </c>
      <c r="N1434" s="7" t="str">
        <f t="shared" si="230"/>
        <v/>
      </c>
      <c r="O1434" s="7" t="str">
        <f t="shared" si="231"/>
        <v/>
      </c>
      <c r="R1434" s="7" t="str">
        <f t="shared" si="232"/>
        <v/>
      </c>
      <c r="W1434" s="9" t="str">
        <f t="shared" si="233"/>
        <v/>
      </c>
      <c r="AH1434" s="9" t="str">
        <f t="shared" si="234"/>
        <v/>
      </c>
      <c r="AI1434" s="9" t="str">
        <f t="shared" si="235"/>
        <v/>
      </c>
    </row>
    <row r="1435" spans="1:35" ht="20.100000000000001" customHeight="1">
      <c r="A1435" s="8" t="str">
        <f t="shared" si="236"/>
        <v/>
      </c>
      <c r="M1435" s="7" t="str">
        <f>IF(A1435="","",IF(S1435="",IF(A1435="","",VLOOKUP(K1435,calendar_price_2013,MATCH(SUMIF(A$2:A12025,A1435,L$2:L12025),Sheet2!$C$1:$P$1,0)+1,0)),S1435)*L1435)</f>
        <v/>
      </c>
      <c r="N1435" s="7" t="str">
        <f t="shared" si="230"/>
        <v/>
      </c>
      <c r="O1435" s="7" t="str">
        <f t="shared" si="231"/>
        <v/>
      </c>
      <c r="R1435" s="7" t="str">
        <f t="shared" si="232"/>
        <v/>
      </c>
      <c r="W1435" s="9" t="str">
        <f t="shared" si="233"/>
        <v/>
      </c>
      <c r="AH1435" s="9" t="str">
        <f t="shared" si="234"/>
        <v/>
      </c>
      <c r="AI1435" s="9" t="str">
        <f t="shared" si="235"/>
        <v/>
      </c>
    </row>
    <row r="1436" spans="1:35" ht="20.100000000000001" customHeight="1">
      <c r="A1436" s="8" t="str">
        <f t="shared" si="236"/>
        <v/>
      </c>
      <c r="M1436" s="7" t="str">
        <f>IF(A1436="","",IF(S1436="",IF(A1436="","",VLOOKUP(K1436,calendar_price_2013,MATCH(SUMIF(A$2:A12026,A1436,L$2:L12026),Sheet2!$C$1:$P$1,0)+1,0)),S1436)*L1436)</f>
        <v/>
      </c>
      <c r="N1436" s="7" t="str">
        <f t="shared" si="230"/>
        <v/>
      </c>
      <c r="O1436" s="7" t="str">
        <f t="shared" si="231"/>
        <v/>
      </c>
      <c r="R1436" s="7" t="str">
        <f t="shared" si="232"/>
        <v/>
      </c>
      <c r="W1436" s="9" t="str">
        <f t="shared" si="233"/>
        <v/>
      </c>
      <c r="AH1436" s="9" t="str">
        <f t="shared" si="234"/>
        <v/>
      </c>
      <c r="AI1436" s="9" t="str">
        <f t="shared" si="235"/>
        <v/>
      </c>
    </row>
    <row r="1437" spans="1:35" ht="20.100000000000001" customHeight="1">
      <c r="A1437" s="8" t="str">
        <f t="shared" si="236"/>
        <v/>
      </c>
      <c r="M1437" s="7" t="str">
        <f>IF(A1437="","",IF(S1437="",IF(A1437="","",VLOOKUP(K1437,calendar_price_2013,MATCH(SUMIF(A$2:A12027,A1437,L$2:L12027),Sheet2!$C$1:$P$1,0)+1,0)),S1437)*L1437)</f>
        <v/>
      </c>
      <c r="N1437" s="7" t="str">
        <f t="shared" si="230"/>
        <v/>
      </c>
      <c r="O1437" s="7" t="str">
        <f t="shared" si="231"/>
        <v/>
      </c>
      <c r="R1437" s="7" t="str">
        <f t="shared" si="232"/>
        <v/>
      </c>
      <c r="W1437" s="9" t="str">
        <f t="shared" si="233"/>
        <v/>
      </c>
      <c r="AH1437" s="9" t="str">
        <f t="shared" si="234"/>
        <v/>
      </c>
      <c r="AI1437" s="9" t="str">
        <f t="shared" si="235"/>
        <v/>
      </c>
    </row>
    <row r="1438" spans="1:35" ht="20.100000000000001" customHeight="1">
      <c r="A1438" s="8" t="str">
        <f t="shared" si="236"/>
        <v/>
      </c>
      <c r="M1438" s="7" t="str">
        <f>IF(A1438="","",IF(S1438="",IF(A1438="","",VLOOKUP(K1438,calendar_price_2013,MATCH(SUMIF(A$2:A12028,A1438,L$2:L12028),Sheet2!$C$1:$P$1,0)+1,0)),S1438)*L1438)</f>
        <v/>
      </c>
      <c r="N1438" s="7" t="str">
        <f t="shared" si="230"/>
        <v/>
      </c>
      <c r="O1438" s="7" t="str">
        <f t="shared" si="231"/>
        <v/>
      </c>
      <c r="R1438" s="7" t="str">
        <f t="shared" si="232"/>
        <v/>
      </c>
      <c r="W1438" s="9" t="str">
        <f t="shared" si="233"/>
        <v/>
      </c>
      <c r="AH1438" s="9" t="str">
        <f t="shared" si="234"/>
        <v/>
      </c>
      <c r="AI1438" s="9" t="str">
        <f t="shared" si="235"/>
        <v/>
      </c>
    </row>
    <row r="1439" spans="1:35" ht="20.100000000000001" customHeight="1">
      <c r="A1439" s="8" t="str">
        <f t="shared" si="236"/>
        <v/>
      </c>
      <c r="M1439" s="7" t="str">
        <f>IF(A1439="","",IF(S1439="",IF(A1439="","",VLOOKUP(K1439,calendar_price_2013,MATCH(SUMIF(A$2:A12029,A1439,L$2:L12029),Sheet2!$C$1:$P$1,0)+1,0)),S1439)*L1439)</f>
        <v/>
      </c>
      <c r="N1439" s="7" t="str">
        <f t="shared" si="230"/>
        <v/>
      </c>
      <c r="O1439" s="7" t="str">
        <f t="shared" si="231"/>
        <v/>
      </c>
      <c r="R1439" s="7" t="str">
        <f t="shared" si="232"/>
        <v/>
      </c>
      <c r="W1439" s="9" t="str">
        <f t="shared" si="233"/>
        <v/>
      </c>
      <c r="AH1439" s="9" t="str">
        <f t="shared" si="234"/>
        <v/>
      </c>
      <c r="AI1439" s="9" t="str">
        <f t="shared" si="235"/>
        <v/>
      </c>
    </row>
    <row r="1440" spans="1:35" ht="20.100000000000001" customHeight="1">
      <c r="A1440" s="8" t="str">
        <f t="shared" si="236"/>
        <v/>
      </c>
      <c r="M1440" s="7" t="str">
        <f>IF(A1440="","",IF(S1440="",IF(A1440="","",VLOOKUP(K1440,calendar_price_2013,MATCH(SUMIF(A$2:A12030,A1440,L$2:L12030),Sheet2!$C$1:$P$1,0)+1,0)),S1440)*L1440)</f>
        <v/>
      </c>
      <c r="N1440" s="7" t="str">
        <f t="shared" ref="N1440:N1503" si="237">IF(A1440="","",IF(T1440=1,0,M1440*0.2))</f>
        <v/>
      </c>
      <c r="O1440" s="7" t="str">
        <f t="shared" ref="O1440:O1503" si="238">IF(H1440="","",SUMIF(A1440:A12031,A1440,M1440:M12031)+SUMIF(A1440:A12031,A1440,N1440:N12031))</f>
        <v/>
      </c>
      <c r="R1440" s="7" t="str">
        <f t="shared" si="232"/>
        <v/>
      </c>
      <c r="W1440" s="9" t="str">
        <f t="shared" si="233"/>
        <v/>
      </c>
      <c r="AH1440" s="9" t="str">
        <f t="shared" si="234"/>
        <v/>
      </c>
      <c r="AI1440" s="9" t="str">
        <f t="shared" si="235"/>
        <v/>
      </c>
    </row>
    <row r="1441" spans="1:35" ht="20.100000000000001" customHeight="1">
      <c r="A1441" s="8" t="str">
        <f t="shared" si="236"/>
        <v/>
      </c>
      <c r="M1441" s="7" t="str">
        <f>IF(A1441="","",IF(S1441="",IF(A1441="","",VLOOKUP(K1441,calendar_price_2013,MATCH(SUMIF(A$2:A12031,A1441,L$2:L12031),Sheet2!$C$1:$P$1,0)+1,0)),S1441)*L1441)</f>
        <v/>
      </c>
      <c r="N1441" s="7" t="str">
        <f t="shared" si="237"/>
        <v/>
      </c>
      <c r="O1441" s="7" t="str">
        <f t="shared" si="238"/>
        <v/>
      </c>
      <c r="R1441" s="7" t="str">
        <f t="shared" ref="R1441:R1504" si="239">IF(ISBLANK(Q1441),"",Q1441-O1441)</f>
        <v/>
      </c>
      <c r="W1441" s="9" t="str">
        <f t="shared" ref="W1441:W1504" si="240">IF(B1441="","",IF(AC1441="",0,1))</f>
        <v/>
      </c>
      <c r="AH1441" s="9" t="str">
        <f t="shared" ref="AH1441:AH1504" si="241">IF(H1441="","",SUMIF(A1441:A12032,A1441,L1441:L12032))</f>
        <v/>
      </c>
      <c r="AI1441" s="9" t="str">
        <f t="shared" ref="AI1441:AI1504" si="242">IF(AH1441="","",AH1441/100)</f>
        <v/>
      </c>
    </row>
    <row r="1442" spans="1:35" ht="20.100000000000001" customHeight="1">
      <c r="A1442" s="8" t="str">
        <f t="shared" ref="A1442:A1505" si="243">IF(K1442="","",IF(B1442="",A1441,A1441+1))</f>
        <v/>
      </c>
      <c r="M1442" s="7" t="str">
        <f>IF(A1442="","",IF(S1442="",IF(A1442="","",VLOOKUP(K1442,calendar_price_2013,MATCH(SUMIF(A$2:A12032,A1442,L$2:L12032),Sheet2!$C$1:$P$1,0)+1,0)),S1442)*L1442)</f>
        <v/>
      </c>
      <c r="N1442" s="7" t="str">
        <f t="shared" si="237"/>
        <v/>
      </c>
      <c r="O1442" s="7" t="str">
        <f t="shared" si="238"/>
        <v/>
      </c>
      <c r="R1442" s="7" t="str">
        <f t="shared" si="239"/>
        <v/>
      </c>
      <c r="W1442" s="9" t="str">
        <f t="shared" si="240"/>
        <v/>
      </c>
      <c r="AH1442" s="9" t="str">
        <f t="shared" si="241"/>
        <v/>
      </c>
      <c r="AI1442" s="9" t="str">
        <f t="shared" si="242"/>
        <v/>
      </c>
    </row>
    <row r="1443" spans="1:35" ht="20.100000000000001" customHeight="1">
      <c r="A1443" s="8" t="str">
        <f t="shared" si="243"/>
        <v/>
      </c>
      <c r="M1443" s="7" t="str">
        <f>IF(A1443="","",IF(S1443="",IF(A1443="","",VLOOKUP(K1443,calendar_price_2013,MATCH(SUMIF(A$2:A12033,A1443,L$2:L12033),Sheet2!$C$1:$P$1,0)+1,0)),S1443)*L1443)</f>
        <v/>
      </c>
      <c r="N1443" s="7" t="str">
        <f t="shared" si="237"/>
        <v/>
      </c>
      <c r="O1443" s="7" t="str">
        <f t="shared" si="238"/>
        <v/>
      </c>
      <c r="R1443" s="7" t="str">
        <f t="shared" si="239"/>
        <v/>
      </c>
      <c r="W1443" s="9" t="str">
        <f t="shared" si="240"/>
        <v/>
      </c>
      <c r="AH1443" s="9" t="str">
        <f t="shared" si="241"/>
        <v/>
      </c>
      <c r="AI1443" s="9" t="str">
        <f t="shared" si="242"/>
        <v/>
      </c>
    </row>
    <row r="1444" spans="1:35" ht="20.100000000000001" customHeight="1">
      <c r="A1444" s="8" t="str">
        <f t="shared" si="243"/>
        <v/>
      </c>
      <c r="M1444" s="7" t="str">
        <f>IF(A1444="","",IF(S1444="",IF(A1444="","",VLOOKUP(K1444,calendar_price_2013,MATCH(SUMIF(A$2:A12034,A1444,L$2:L12034),Sheet2!$C$1:$P$1,0)+1,0)),S1444)*L1444)</f>
        <v/>
      </c>
      <c r="N1444" s="7" t="str">
        <f t="shared" si="237"/>
        <v/>
      </c>
      <c r="O1444" s="7" t="str">
        <f t="shared" si="238"/>
        <v/>
      </c>
      <c r="R1444" s="7" t="str">
        <f t="shared" si="239"/>
        <v/>
      </c>
      <c r="W1444" s="9" t="str">
        <f t="shared" si="240"/>
        <v/>
      </c>
      <c r="AH1444" s="9" t="str">
        <f t="shared" si="241"/>
        <v/>
      </c>
      <c r="AI1444" s="9" t="str">
        <f t="shared" si="242"/>
        <v/>
      </c>
    </row>
    <row r="1445" spans="1:35" ht="20.100000000000001" customHeight="1">
      <c r="A1445" s="8" t="str">
        <f t="shared" si="243"/>
        <v/>
      </c>
      <c r="M1445" s="7" t="str">
        <f>IF(A1445="","",IF(S1445="",IF(A1445="","",VLOOKUP(K1445,calendar_price_2013,MATCH(SUMIF(A$2:A12035,A1445,L$2:L12035),Sheet2!$C$1:$P$1,0)+1,0)),S1445)*L1445)</f>
        <v/>
      </c>
      <c r="N1445" s="7" t="str">
        <f t="shared" si="237"/>
        <v/>
      </c>
      <c r="O1445" s="7" t="str">
        <f t="shared" si="238"/>
        <v/>
      </c>
      <c r="R1445" s="7" t="str">
        <f t="shared" si="239"/>
        <v/>
      </c>
      <c r="W1445" s="9" t="str">
        <f t="shared" si="240"/>
        <v/>
      </c>
      <c r="AH1445" s="9" t="str">
        <f t="shared" si="241"/>
        <v/>
      </c>
      <c r="AI1445" s="9" t="str">
        <f t="shared" si="242"/>
        <v/>
      </c>
    </row>
    <row r="1446" spans="1:35" ht="20.100000000000001" customHeight="1">
      <c r="A1446" s="8" t="str">
        <f t="shared" si="243"/>
        <v/>
      </c>
      <c r="M1446" s="7" t="str">
        <f>IF(A1446="","",IF(S1446="",IF(A1446="","",VLOOKUP(K1446,calendar_price_2013,MATCH(SUMIF(A$2:A12036,A1446,L$2:L12036),Sheet2!$C$1:$P$1,0)+1,0)),S1446)*L1446)</f>
        <v/>
      </c>
      <c r="N1446" s="7" t="str">
        <f t="shared" si="237"/>
        <v/>
      </c>
      <c r="O1446" s="7" t="str">
        <f t="shared" si="238"/>
        <v/>
      </c>
      <c r="R1446" s="7" t="str">
        <f t="shared" si="239"/>
        <v/>
      </c>
      <c r="W1446" s="9" t="str">
        <f t="shared" si="240"/>
        <v/>
      </c>
      <c r="AH1446" s="9" t="str">
        <f t="shared" si="241"/>
        <v/>
      </c>
      <c r="AI1446" s="9" t="str">
        <f t="shared" si="242"/>
        <v/>
      </c>
    </row>
    <row r="1447" spans="1:35" ht="20.100000000000001" customHeight="1">
      <c r="A1447" s="8" t="str">
        <f t="shared" si="243"/>
        <v/>
      </c>
      <c r="M1447" s="7" t="str">
        <f>IF(A1447="","",IF(S1447="",IF(A1447="","",VLOOKUP(K1447,calendar_price_2013,MATCH(SUMIF(A$2:A12037,A1447,L$2:L12037),Sheet2!$C$1:$P$1,0)+1,0)),S1447)*L1447)</f>
        <v/>
      </c>
      <c r="N1447" s="7" t="str">
        <f t="shared" si="237"/>
        <v/>
      </c>
      <c r="O1447" s="7" t="str">
        <f t="shared" si="238"/>
        <v/>
      </c>
      <c r="R1447" s="7" t="str">
        <f t="shared" si="239"/>
        <v/>
      </c>
      <c r="W1447" s="9" t="str">
        <f t="shared" si="240"/>
        <v/>
      </c>
      <c r="AH1447" s="9" t="str">
        <f t="shared" si="241"/>
        <v/>
      </c>
      <c r="AI1447" s="9" t="str">
        <f t="shared" si="242"/>
        <v/>
      </c>
    </row>
    <row r="1448" spans="1:35" ht="20.100000000000001" customHeight="1">
      <c r="A1448" s="8" t="str">
        <f t="shared" si="243"/>
        <v/>
      </c>
      <c r="M1448" s="7" t="str">
        <f>IF(A1448="","",IF(S1448="",IF(A1448="","",VLOOKUP(K1448,calendar_price_2013,MATCH(SUMIF(A$2:A12038,A1448,L$2:L12038),Sheet2!$C$1:$P$1,0)+1,0)),S1448)*L1448)</f>
        <v/>
      </c>
      <c r="N1448" s="7" t="str">
        <f t="shared" si="237"/>
        <v/>
      </c>
      <c r="O1448" s="7" t="str">
        <f t="shared" si="238"/>
        <v/>
      </c>
      <c r="R1448" s="7" t="str">
        <f t="shared" si="239"/>
        <v/>
      </c>
      <c r="W1448" s="9" t="str">
        <f t="shared" si="240"/>
        <v/>
      </c>
      <c r="AH1448" s="9" t="str">
        <f t="shared" si="241"/>
        <v/>
      </c>
      <c r="AI1448" s="9" t="str">
        <f t="shared" si="242"/>
        <v/>
      </c>
    </row>
    <row r="1449" spans="1:35" ht="20.100000000000001" customHeight="1">
      <c r="A1449" s="8" t="str">
        <f t="shared" si="243"/>
        <v/>
      </c>
      <c r="M1449" s="7" t="str">
        <f>IF(A1449="","",IF(S1449="",IF(A1449="","",VLOOKUP(K1449,calendar_price_2013,MATCH(SUMIF(A$2:A12039,A1449,L$2:L12039),Sheet2!$C$1:$P$1,0)+1,0)),S1449)*L1449)</f>
        <v/>
      </c>
      <c r="N1449" s="7" t="str">
        <f t="shared" si="237"/>
        <v/>
      </c>
      <c r="O1449" s="7" t="str">
        <f t="shared" si="238"/>
        <v/>
      </c>
      <c r="R1449" s="7" t="str">
        <f t="shared" si="239"/>
        <v/>
      </c>
      <c r="W1449" s="9" t="str">
        <f t="shared" si="240"/>
        <v/>
      </c>
      <c r="AH1449" s="9" t="str">
        <f t="shared" si="241"/>
        <v/>
      </c>
      <c r="AI1449" s="9" t="str">
        <f t="shared" si="242"/>
        <v/>
      </c>
    </row>
    <row r="1450" spans="1:35" ht="20.100000000000001" customHeight="1">
      <c r="A1450" s="8" t="str">
        <f t="shared" si="243"/>
        <v/>
      </c>
      <c r="M1450" s="7" t="str">
        <f>IF(A1450="","",IF(S1450="",IF(A1450="","",VLOOKUP(K1450,calendar_price_2013,MATCH(SUMIF(A$2:A12040,A1450,L$2:L12040),Sheet2!$C$1:$P$1,0)+1,0)),S1450)*L1450)</f>
        <v/>
      </c>
      <c r="N1450" s="7" t="str">
        <f t="shared" si="237"/>
        <v/>
      </c>
      <c r="O1450" s="7" t="str">
        <f t="shared" si="238"/>
        <v/>
      </c>
      <c r="R1450" s="7" t="str">
        <f t="shared" si="239"/>
        <v/>
      </c>
      <c r="W1450" s="9" t="str">
        <f t="shared" si="240"/>
        <v/>
      </c>
      <c r="AH1450" s="9" t="str">
        <f t="shared" si="241"/>
        <v/>
      </c>
      <c r="AI1450" s="9" t="str">
        <f t="shared" si="242"/>
        <v/>
      </c>
    </row>
    <row r="1451" spans="1:35" ht="20.100000000000001" customHeight="1">
      <c r="A1451" s="8" t="str">
        <f t="shared" si="243"/>
        <v/>
      </c>
      <c r="M1451" s="7" t="str">
        <f>IF(A1451="","",IF(S1451="",IF(A1451="","",VLOOKUP(K1451,calendar_price_2013,MATCH(SUMIF(A$2:A12041,A1451,L$2:L12041),Sheet2!$C$1:$P$1,0)+1,0)),S1451)*L1451)</f>
        <v/>
      </c>
      <c r="N1451" s="7" t="str">
        <f t="shared" si="237"/>
        <v/>
      </c>
      <c r="O1451" s="7" t="str">
        <f t="shared" si="238"/>
        <v/>
      </c>
      <c r="R1451" s="7" t="str">
        <f t="shared" si="239"/>
        <v/>
      </c>
      <c r="W1451" s="9" t="str">
        <f t="shared" si="240"/>
        <v/>
      </c>
      <c r="AH1451" s="9" t="str">
        <f t="shared" si="241"/>
        <v/>
      </c>
      <c r="AI1451" s="9" t="str">
        <f t="shared" si="242"/>
        <v/>
      </c>
    </row>
    <row r="1452" spans="1:35" ht="20.100000000000001" customHeight="1">
      <c r="A1452" s="8" t="str">
        <f t="shared" si="243"/>
        <v/>
      </c>
      <c r="M1452" s="7" t="str">
        <f>IF(A1452="","",IF(S1452="",IF(A1452="","",VLOOKUP(K1452,calendar_price_2013,MATCH(SUMIF(A$2:A12042,A1452,L$2:L12042),Sheet2!$C$1:$P$1,0)+1,0)),S1452)*L1452)</f>
        <v/>
      </c>
      <c r="N1452" s="7" t="str">
        <f t="shared" si="237"/>
        <v/>
      </c>
      <c r="O1452" s="7" t="str">
        <f t="shared" si="238"/>
        <v/>
      </c>
      <c r="R1452" s="7" t="str">
        <f t="shared" si="239"/>
        <v/>
      </c>
      <c r="W1452" s="9" t="str">
        <f t="shared" si="240"/>
        <v/>
      </c>
      <c r="AH1452" s="9" t="str">
        <f t="shared" si="241"/>
        <v/>
      </c>
      <c r="AI1452" s="9" t="str">
        <f t="shared" si="242"/>
        <v/>
      </c>
    </row>
    <row r="1453" spans="1:35" ht="20.100000000000001" customHeight="1">
      <c r="A1453" s="8" t="str">
        <f t="shared" si="243"/>
        <v/>
      </c>
      <c r="M1453" s="7" t="str">
        <f>IF(A1453="","",IF(S1453="",IF(A1453="","",VLOOKUP(K1453,calendar_price_2013,MATCH(SUMIF(A$2:A12043,A1453,L$2:L12043),Sheet2!$C$1:$P$1,0)+1,0)),S1453)*L1453)</f>
        <v/>
      </c>
      <c r="N1453" s="7" t="str">
        <f t="shared" si="237"/>
        <v/>
      </c>
      <c r="O1453" s="7" t="str">
        <f t="shared" si="238"/>
        <v/>
      </c>
      <c r="R1453" s="7" t="str">
        <f t="shared" si="239"/>
        <v/>
      </c>
      <c r="W1453" s="9" t="str">
        <f t="shared" si="240"/>
        <v/>
      </c>
      <c r="AH1453" s="9" t="str">
        <f t="shared" si="241"/>
        <v/>
      </c>
      <c r="AI1453" s="9" t="str">
        <f t="shared" si="242"/>
        <v/>
      </c>
    </row>
    <row r="1454" spans="1:35" ht="20.100000000000001" customHeight="1">
      <c r="A1454" s="8" t="str">
        <f t="shared" si="243"/>
        <v/>
      </c>
      <c r="M1454" s="7" t="str">
        <f>IF(A1454="","",IF(S1454="",IF(A1454="","",VLOOKUP(K1454,calendar_price_2013,MATCH(SUMIF(A$2:A12044,A1454,L$2:L12044),Sheet2!$C$1:$P$1,0)+1,0)),S1454)*L1454)</f>
        <v/>
      </c>
      <c r="N1454" s="7" t="str">
        <f t="shared" si="237"/>
        <v/>
      </c>
      <c r="O1454" s="7" t="str">
        <f t="shared" si="238"/>
        <v/>
      </c>
      <c r="R1454" s="7" t="str">
        <f t="shared" si="239"/>
        <v/>
      </c>
      <c r="W1454" s="9" t="str">
        <f t="shared" si="240"/>
        <v/>
      </c>
      <c r="AH1454" s="9" t="str">
        <f t="shared" si="241"/>
        <v/>
      </c>
      <c r="AI1454" s="9" t="str">
        <f t="shared" si="242"/>
        <v/>
      </c>
    </row>
    <row r="1455" spans="1:35" ht="20.100000000000001" customHeight="1">
      <c r="A1455" s="8" t="str">
        <f t="shared" si="243"/>
        <v/>
      </c>
      <c r="M1455" s="7" t="str">
        <f>IF(A1455="","",IF(S1455="",IF(A1455="","",VLOOKUP(K1455,calendar_price_2013,MATCH(SUMIF(A$2:A12045,A1455,L$2:L12045),Sheet2!$C$1:$P$1,0)+1,0)),S1455)*L1455)</f>
        <v/>
      </c>
      <c r="N1455" s="7" t="str">
        <f t="shared" si="237"/>
        <v/>
      </c>
      <c r="O1455" s="7" t="str">
        <f t="shared" si="238"/>
        <v/>
      </c>
      <c r="R1455" s="7" t="str">
        <f t="shared" si="239"/>
        <v/>
      </c>
      <c r="W1455" s="9" t="str">
        <f t="shared" si="240"/>
        <v/>
      </c>
      <c r="AH1455" s="9" t="str">
        <f t="shared" si="241"/>
        <v/>
      </c>
      <c r="AI1455" s="9" t="str">
        <f t="shared" si="242"/>
        <v/>
      </c>
    </row>
    <row r="1456" spans="1:35" ht="20.100000000000001" customHeight="1">
      <c r="A1456" s="8" t="str">
        <f t="shared" si="243"/>
        <v/>
      </c>
      <c r="M1456" s="7" t="str">
        <f>IF(A1456="","",IF(S1456="",IF(A1456="","",VLOOKUP(K1456,calendar_price_2013,MATCH(SUMIF(A$2:A12046,A1456,L$2:L12046),Sheet2!$C$1:$P$1,0)+1,0)),S1456)*L1456)</f>
        <v/>
      </c>
      <c r="N1456" s="7" t="str">
        <f t="shared" si="237"/>
        <v/>
      </c>
      <c r="O1456" s="7" t="str">
        <f t="shared" si="238"/>
        <v/>
      </c>
      <c r="R1456" s="7" t="str">
        <f t="shared" si="239"/>
        <v/>
      </c>
      <c r="W1456" s="9" t="str">
        <f t="shared" si="240"/>
        <v/>
      </c>
      <c r="AH1456" s="9" t="str">
        <f t="shared" si="241"/>
        <v/>
      </c>
      <c r="AI1456" s="9" t="str">
        <f t="shared" si="242"/>
        <v/>
      </c>
    </row>
    <row r="1457" spans="1:35" ht="20.100000000000001" customHeight="1">
      <c r="A1457" s="8" t="str">
        <f t="shared" si="243"/>
        <v/>
      </c>
      <c r="M1457" s="7" t="str">
        <f>IF(A1457="","",IF(S1457="",IF(A1457="","",VLOOKUP(K1457,calendar_price_2013,MATCH(SUMIF(A$2:A12047,A1457,L$2:L12047),Sheet2!$C$1:$P$1,0)+1,0)),S1457)*L1457)</f>
        <v/>
      </c>
      <c r="N1457" s="7" t="str">
        <f t="shared" si="237"/>
        <v/>
      </c>
      <c r="O1457" s="7" t="str">
        <f t="shared" si="238"/>
        <v/>
      </c>
      <c r="R1457" s="7" t="str">
        <f t="shared" si="239"/>
        <v/>
      </c>
      <c r="W1457" s="9" t="str">
        <f t="shared" si="240"/>
        <v/>
      </c>
      <c r="AH1457" s="9" t="str">
        <f t="shared" si="241"/>
        <v/>
      </c>
      <c r="AI1457" s="9" t="str">
        <f t="shared" si="242"/>
        <v/>
      </c>
    </row>
    <row r="1458" spans="1:35" ht="20.100000000000001" customHeight="1">
      <c r="A1458" s="8" t="str">
        <f t="shared" si="243"/>
        <v/>
      </c>
      <c r="M1458" s="7" t="str">
        <f>IF(A1458="","",IF(S1458="",IF(A1458="","",VLOOKUP(K1458,calendar_price_2013,MATCH(SUMIF(A$2:A12048,A1458,L$2:L12048),Sheet2!$C$1:$P$1,0)+1,0)),S1458)*L1458)</f>
        <v/>
      </c>
      <c r="N1458" s="7" t="str">
        <f t="shared" si="237"/>
        <v/>
      </c>
      <c r="O1458" s="7" t="str">
        <f t="shared" si="238"/>
        <v/>
      </c>
      <c r="R1458" s="7" t="str">
        <f t="shared" si="239"/>
        <v/>
      </c>
      <c r="W1458" s="9" t="str">
        <f t="shared" si="240"/>
        <v/>
      </c>
      <c r="AH1458" s="9" t="str">
        <f t="shared" si="241"/>
        <v/>
      </c>
      <c r="AI1458" s="9" t="str">
        <f t="shared" si="242"/>
        <v/>
      </c>
    </row>
    <row r="1459" spans="1:35" ht="20.100000000000001" customHeight="1">
      <c r="A1459" s="8" t="str">
        <f t="shared" si="243"/>
        <v/>
      </c>
      <c r="M1459" s="7" t="str">
        <f>IF(A1459="","",IF(S1459="",IF(A1459="","",VLOOKUP(K1459,calendar_price_2013,MATCH(SUMIF(A$2:A12049,A1459,L$2:L12049),Sheet2!$C$1:$P$1,0)+1,0)),S1459)*L1459)</f>
        <v/>
      </c>
      <c r="N1459" s="7" t="str">
        <f t="shared" si="237"/>
        <v/>
      </c>
      <c r="O1459" s="7" t="str">
        <f t="shared" si="238"/>
        <v/>
      </c>
      <c r="R1459" s="7" t="str">
        <f t="shared" si="239"/>
        <v/>
      </c>
      <c r="W1459" s="9" t="str">
        <f t="shared" si="240"/>
        <v/>
      </c>
      <c r="AH1459" s="9" t="str">
        <f t="shared" si="241"/>
        <v/>
      </c>
      <c r="AI1459" s="9" t="str">
        <f t="shared" si="242"/>
        <v/>
      </c>
    </row>
    <row r="1460" spans="1:35" ht="20.100000000000001" customHeight="1">
      <c r="A1460" s="8" t="str">
        <f t="shared" si="243"/>
        <v/>
      </c>
      <c r="M1460" s="7" t="str">
        <f>IF(A1460="","",IF(S1460="",IF(A1460="","",VLOOKUP(K1460,calendar_price_2013,MATCH(SUMIF(A$2:A12050,A1460,L$2:L12050),Sheet2!$C$1:$P$1,0)+1,0)),S1460)*L1460)</f>
        <v/>
      </c>
      <c r="N1460" s="7" t="str">
        <f t="shared" si="237"/>
        <v/>
      </c>
      <c r="O1460" s="7" t="str">
        <f t="shared" si="238"/>
        <v/>
      </c>
      <c r="R1460" s="7" t="str">
        <f t="shared" si="239"/>
        <v/>
      </c>
      <c r="W1460" s="9" t="str">
        <f t="shared" si="240"/>
        <v/>
      </c>
      <c r="AH1460" s="9" t="str">
        <f t="shared" si="241"/>
        <v/>
      </c>
      <c r="AI1460" s="9" t="str">
        <f t="shared" si="242"/>
        <v/>
      </c>
    </row>
    <row r="1461" spans="1:35" ht="20.100000000000001" customHeight="1">
      <c r="A1461" s="8" t="str">
        <f t="shared" si="243"/>
        <v/>
      </c>
      <c r="M1461" s="7" t="str">
        <f>IF(A1461="","",IF(S1461="",IF(A1461="","",VLOOKUP(K1461,calendar_price_2013,MATCH(SUMIF(A$2:A12051,A1461,L$2:L12051),Sheet2!$C$1:$P$1,0)+1,0)),S1461)*L1461)</f>
        <v/>
      </c>
      <c r="N1461" s="7" t="str">
        <f t="shared" si="237"/>
        <v/>
      </c>
      <c r="O1461" s="7" t="str">
        <f t="shared" si="238"/>
        <v/>
      </c>
      <c r="R1461" s="7" t="str">
        <f t="shared" si="239"/>
        <v/>
      </c>
      <c r="W1461" s="9" t="str">
        <f t="shared" si="240"/>
        <v/>
      </c>
      <c r="AH1461" s="9" t="str">
        <f t="shared" si="241"/>
        <v/>
      </c>
      <c r="AI1461" s="9" t="str">
        <f t="shared" si="242"/>
        <v/>
      </c>
    </row>
    <row r="1462" spans="1:35" ht="20.100000000000001" customHeight="1">
      <c r="A1462" s="8" t="str">
        <f t="shared" si="243"/>
        <v/>
      </c>
      <c r="M1462" s="7" t="str">
        <f>IF(A1462="","",IF(S1462="",IF(A1462="","",VLOOKUP(K1462,calendar_price_2013,MATCH(SUMIF(A$2:A12052,A1462,L$2:L12052),Sheet2!$C$1:$P$1,0)+1,0)),S1462)*L1462)</f>
        <v/>
      </c>
      <c r="N1462" s="7" t="str">
        <f t="shared" si="237"/>
        <v/>
      </c>
      <c r="O1462" s="7" t="str">
        <f t="shared" si="238"/>
        <v/>
      </c>
      <c r="R1462" s="7" t="str">
        <f t="shared" si="239"/>
        <v/>
      </c>
      <c r="W1462" s="9" t="str">
        <f t="shared" si="240"/>
        <v/>
      </c>
      <c r="AH1462" s="9" t="str">
        <f t="shared" si="241"/>
        <v/>
      </c>
      <c r="AI1462" s="9" t="str">
        <f t="shared" si="242"/>
        <v/>
      </c>
    </row>
    <row r="1463" spans="1:35" ht="20.100000000000001" customHeight="1">
      <c r="A1463" s="8" t="str">
        <f t="shared" si="243"/>
        <v/>
      </c>
      <c r="M1463" s="7" t="str">
        <f>IF(A1463="","",IF(S1463="",IF(A1463="","",VLOOKUP(K1463,calendar_price_2013,MATCH(SUMIF(A$2:A12053,A1463,L$2:L12053),Sheet2!$C$1:$P$1,0)+1,0)),S1463)*L1463)</f>
        <v/>
      </c>
      <c r="N1463" s="7" t="str">
        <f t="shared" si="237"/>
        <v/>
      </c>
      <c r="O1463" s="7" t="str">
        <f t="shared" si="238"/>
        <v/>
      </c>
      <c r="R1463" s="7" t="str">
        <f t="shared" si="239"/>
        <v/>
      </c>
      <c r="W1463" s="9" t="str">
        <f t="shared" si="240"/>
        <v/>
      </c>
      <c r="AH1463" s="9" t="str">
        <f t="shared" si="241"/>
        <v/>
      </c>
      <c r="AI1463" s="9" t="str">
        <f t="shared" si="242"/>
        <v/>
      </c>
    </row>
    <row r="1464" spans="1:35" ht="20.100000000000001" customHeight="1">
      <c r="A1464" s="8" t="str">
        <f t="shared" si="243"/>
        <v/>
      </c>
      <c r="M1464" s="7" t="str">
        <f>IF(A1464="","",IF(S1464="",IF(A1464="","",VLOOKUP(K1464,calendar_price_2013,MATCH(SUMIF(A$2:A12054,A1464,L$2:L12054),Sheet2!$C$1:$P$1,0)+1,0)),S1464)*L1464)</f>
        <v/>
      </c>
      <c r="N1464" s="7" t="str">
        <f t="shared" si="237"/>
        <v/>
      </c>
      <c r="O1464" s="7" t="str">
        <f t="shared" si="238"/>
        <v/>
      </c>
      <c r="R1464" s="7" t="str">
        <f t="shared" si="239"/>
        <v/>
      </c>
      <c r="W1464" s="9" t="str">
        <f t="shared" si="240"/>
        <v/>
      </c>
      <c r="AH1464" s="9" t="str">
        <f t="shared" si="241"/>
        <v/>
      </c>
      <c r="AI1464" s="9" t="str">
        <f t="shared" si="242"/>
        <v/>
      </c>
    </row>
    <row r="1465" spans="1:35" ht="20.100000000000001" customHeight="1">
      <c r="A1465" s="8" t="str">
        <f t="shared" si="243"/>
        <v/>
      </c>
      <c r="M1465" s="7" t="str">
        <f>IF(A1465="","",IF(S1465="",IF(A1465="","",VLOOKUP(K1465,calendar_price_2013,MATCH(SUMIF(A$2:A12055,A1465,L$2:L12055),Sheet2!$C$1:$P$1,0)+1,0)),S1465)*L1465)</f>
        <v/>
      </c>
      <c r="N1465" s="7" t="str">
        <f t="shared" si="237"/>
        <v/>
      </c>
      <c r="O1465" s="7" t="str">
        <f t="shared" si="238"/>
        <v/>
      </c>
      <c r="R1465" s="7" t="str">
        <f t="shared" si="239"/>
        <v/>
      </c>
      <c r="W1465" s="9" t="str">
        <f t="shared" si="240"/>
        <v/>
      </c>
      <c r="AH1465" s="9" t="str">
        <f t="shared" si="241"/>
        <v/>
      </c>
      <c r="AI1465" s="9" t="str">
        <f t="shared" si="242"/>
        <v/>
      </c>
    </row>
    <row r="1466" spans="1:35" ht="20.100000000000001" customHeight="1">
      <c r="A1466" s="8" t="str">
        <f t="shared" si="243"/>
        <v/>
      </c>
      <c r="M1466" s="7" t="str">
        <f>IF(A1466="","",IF(S1466="",IF(A1466="","",VLOOKUP(K1466,calendar_price_2013,MATCH(SUMIF(A$2:A12056,A1466,L$2:L12056),Sheet2!$C$1:$P$1,0)+1,0)),S1466)*L1466)</f>
        <v/>
      </c>
      <c r="N1466" s="7" t="str">
        <f t="shared" si="237"/>
        <v/>
      </c>
      <c r="O1466" s="7" t="str">
        <f t="shared" si="238"/>
        <v/>
      </c>
      <c r="R1466" s="7" t="str">
        <f t="shared" si="239"/>
        <v/>
      </c>
      <c r="W1466" s="9" t="str">
        <f t="shared" si="240"/>
        <v/>
      </c>
      <c r="AH1466" s="9" t="str">
        <f t="shared" si="241"/>
        <v/>
      </c>
      <c r="AI1466" s="9" t="str">
        <f t="shared" si="242"/>
        <v/>
      </c>
    </row>
    <row r="1467" spans="1:35" ht="20.100000000000001" customHeight="1">
      <c r="A1467" s="8" t="str">
        <f t="shared" si="243"/>
        <v/>
      </c>
      <c r="M1467" s="7" t="str">
        <f>IF(A1467="","",IF(S1467="",IF(A1467="","",VLOOKUP(K1467,calendar_price_2013,MATCH(SUMIF(A$2:A12057,A1467,L$2:L12057),Sheet2!$C$1:$P$1,0)+1,0)),S1467)*L1467)</f>
        <v/>
      </c>
      <c r="N1467" s="7" t="str">
        <f t="shared" si="237"/>
        <v/>
      </c>
      <c r="O1467" s="7" t="str">
        <f t="shared" si="238"/>
        <v/>
      </c>
      <c r="R1467" s="7" t="str">
        <f t="shared" si="239"/>
        <v/>
      </c>
      <c r="W1467" s="9" t="str">
        <f t="shared" si="240"/>
        <v/>
      </c>
      <c r="AH1467" s="9" t="str">
        <f t="shared" si="241"/>
        <v/>
      </c>
      <c r="AI1467" s="9" t="str">
        <f t="shared" si="242"/>
        <v/>
      </c>
    </row>
    <row r="1468" spans="1:35" ht="20.100000000000001" customHeight="1">
      <c r="A1468" s="8" t="str">
        <f t="shared" si="243"/>
        <v/>
      </c>
      <c r="M1468" s="7" t="str">
        <f>IF(A1468="","",IF(S1468="",IF(A1468="","",VLOOKUP(K1468,calendar_price_2013,MATCH(SUMIF(A$2:A12058,A1468,L$2:L12058),Sheet2!$C$1:$P$1,0)+1,0)),S1468)*L1468)</f>
        <v/>
      </c>
      <c r="N1468" s="7" t="str">
        <f t="shared" si="237"/>
        <v/>
      </c>
      <c r="O1468" s="7" t="str">
        <f t="shared" si="238"/>
        <v/>
      </c>
      <c r="R1468" s="7" t="str">
        <f t="shared" si="239"/>
        <v/>
      </c>
      <c r="W1468" s="9" t="str">
        <f t="shared" si="240"/>
        <v/>
      </c>
      <c r="AH1468" s="9" t="str">
        <f t="shared" si="241"/>
        <v/>
      </c>
      <c r="AI1468" s="9" t="str">
        <f t="shared" si="242"/>
        <v/>
      </c>
    </row>
    <row r="1469" spans="1:35" ht="20.100000000000001" customHeight="1">
      <c r="A1469" s="8" t="str">
        <f t="shared" si="243"/>
        <v/>
      </c>
      <c r="M1469" s="7" t="str">
        <f>IF(A1469="","",IF(S1469="",IF(A1469="","",VLOOKUP(K1469,calendar_price_2013,MATCH(SUMIF(A$2:A12059,A1469,L$2:L12059),Sheet2!$C$1:$P$1,0)+1,0)),S1469)*L1469)</f>
        <v/>
      </c>
      <c r="N1469" s="7" t="str">
        <f t="shared" si="237"/>
        <v/>
      </c>
      <c r="O1469" s="7" t="str">
        <f t="shared" si="238"/>
        <v/>
      </c>
      <c r="R1469" s="7" t="str">
        <f t="shared" si="239"/>
        <v/>
      </c>
      <c r="W1469" s="9" t="str">
        <f t="shared" si="240"/>
        <v/>
      </c>
      <c r="AH1469" s="9" t="str">
        <f t="shared" si="241"/>
        <v/>
      </c>
      <c r="AI1469" s="9" t="str">
        <f t="shared" si="242"/>
        <v/>
      </c>
    </row>
    <row r="1470" spans="1:35" ht="20.100000000000001" customHeight="1">
      <c r="A1470" s="8" t="str">
        <f t="shared" si="243"/>
        <v/>
      </c>
      <c r="M1470" s="7" t="str">
        <f>IF(A1470="","",IF(S1470="",IF(A1470="","",VLOOKUP(K1470,calendar_price_2013,MATCH(SUMIF(A$2:A12060,A1470,L$2:L12060),Sheet2!$C$1:$P$1,0)+1,0)),S1470)*L1470)</f>
        <v/>
      </c>
      <c r="N1470" s="7" t="str">
        <f t="shared" si="237"/>
        <v/>
      </c>
      <c r="O1470" s="7" t="str">
        <f t="shared" si="238"/>
        <v/>
      </c>
      <c r="R1470" s="7" t="str">
        <f t="shared" si="239"/>
        <v/>
      </c>
      <c r="W1470" s="9" t="str">
        <f t="shared" si="240"/>
        <v/>
      </c>
      <c r="AH1470" s="9" t="str">
        <f t="shared" si="241"/>
        <v/>
      </c>
      <c r="AI1470" s="9" t="str">
        <f t="shared" si="242"/>
        <v/>
      </c>
    </row>
    <row r="1471" spans="1:35" ht="20.100000000000001" customHeight="1">
      <c r="A1471" s="8" t="str">
        <f t="shared" si="243"/>
        <v/>
      </c>
      <c r="M1471" s="7" t="str">
        <f>IF(A1471="","",IF(S1471="",IF(A1471="","",VLOOKUP(K1471,calendar_price_2013,MATCH(SUMIF(A$2:A12061,A1471,L$2:L12061),Sheet2!$C$1:$P$1,0)+1,0)),S1471)*L1471)</f>
        <v/>
      </c>
      <c r="N1471" s="7" t="str">
        <f t="shared" si="237"/>
        <v/>
      </c>
      <c r="O1471" s="7" t="str">
        <f t="shared" si="238"/>
        <v/>
      </c>
      <c r="R1471" s="7" t="str">
        <f t="shared" si="239"/>
        <v/>
      </c>
      <c r="W1471" s="9" t="str">
        <f t="shared" si="240"/>
        <v/>
      </c>
      <c r="AH1471" s="9" t="str">
        <f t="shared" si="241"/>
        <v/>
      </c>
      <c r="AI1471" s="9" t="str">
        <f t="shared" si="242"/>
        <v/>
      </c>
    </row>
    <row r="1472" spans="1:35" ht="20.100000000000001" customHeight="1">
      <c r="A1472" s="8" t="str">
        <f t="shared" si="243"/>
        <v/>
      </c>
      <c r="M1472" s="7" t="str">
        <f>IF(A1472="","",IF(S1472="",IF(A1472="","",VLOOKUP(K1472,calendar_price_2013,MATCH(SUMIF(A$2:A12062,A1472,L$2:L12062),Sheet2!$C$1:$P$1,0)+1,0)),S1472)*L1472)</f>
        <v/>
      </c>
      <c r="N1472" s="7" t="str">
        <f t="shared" si="237"/>
        <v/>
      </c>
      <c r="O1472" s="7" t="str">
        <f t="shared" si="238"/>
        <v/>
      </c>
      <c r="R1472" s="7" t="str">
        <f t="shared" si="239"/>
        <v/>
      </c>
      <c r="W1472" s="9" t="str">
        <f t="shared" si="240"/>
        <v/>
      </c>
      <c r="AH1472" s="9" t="str">
        <f t="shared" si="241"/>
        <v/>
      </c>
      <c r="AI1472" s="9" t="str">
        <f t="shared" si="242"/>
        <v/>
      </c>
    </row>
    <row r="1473" spans="1:35" ht="20.100000000000001" customHeight="1">
      <c r="A1473" s="8" t="str">
        <f t="shared" si="243"/>
        <v/>
      </c>
      <c r="M1473" s="7" t="str">
        <f>IF(A1473="","",IF(S1473="",IF(A1473="","",VLOOKUP(K1473,calendar_price_2013,MATCH(SUMIF(A$2:A12063,A1473,L$2:L12063),Sheet2!$C$1:$P$1,0)+1,0)),S1473)*L1473)</f>
        <v/>
      </c>
      <c r="N1473" s="7" t="str">
        <f t="shared" si="237"/>
        <v/>
      </c>
      <c r="O1473" s="7" t="str">
        <f t="shared" si="238"/>
        <v/>
      </c>
      <c r="R1473" s="7" t="str">
        <f t="shared" si="239"/>
        <v/>
      </c>
      <c r="W1473" s="9" t="str">
        <f t="shared" si="240"/>
        <v/>
      </c>
      <c r="AH1473" s="9" t="str">
        <f t="shared" si="241"/>
        <v/>
      </c>
      <c r="AI1473" s="9" t="str">
        <f t="shared" si="242"/>
        <v/>
      </c>
    </row>
    <row r="1474" spans="1:35" ht="20.100000000000001" customHeight="1">
      <c r="A1474" s="8" t="str">
        <f t="shared" si="243"/>
        <v/>
      </c>
      <c r="M1474" s="7" t="str">
        <f>IF(A1474="","",IF(S1474="",IF(A1474="","",VLOOKUP(K1474,calendar_price_2013,MATCH(SUMIF(A$2:A12064,A1474,L$2:L12064),Sheet2!$C$1:$P$1,0)+1,0)),S1474)*L1474)</f>
        <v/>
      </c>
      <c r="N1474" s="7" t="str">
        <f t="shared" si="237"/>
        <v/>
      </c>
      <c r="O1474" s="7" t="str">
        <f t="shared" si="238"/>
        <v/>
      </c>
      <c r="R1474" s="7" t="str">
        <f t="shared" si="239"/>
        <v/>
      </c>
      <c r="W1474" s="9" t="str">
        <f t="shared" si="240"/>
        <v/>
      </c>
      <c r="AH1474" s="9" t="str">
        <f t="shared" si="241"/>
        <v/>
      </c>
      <c r="AI1474" s="9" t="str">
        <f t="shared" si="242"/>
        <v/>
      </c>
    </row>
    <row r="1475" spans="1:35" ht="20.100000000000001" customHeight="1">
      <c r="A1475" s="8" t="str">
        <f t="shared" si="243"/>
        <v/>
      </c>
      <c r="M1475" s="7" t="str">
        <f>IF(A1475="","",IF(S1475="",IF(A1475="","",VLOOKUP(K1475,calendar_price_2013,MATCH(SUMIF(A$2:A12065,A1475,L$2:L12065),Sheet2!$C$1:$P$1,0)+1,0)),S1475)*L1475)</f>
        <v/>
      </c>
      <c r="N1475" s="7" t="str">
        <f t="shared" si="237"/>
        <v/>
      </c>
      <c r="O1475" s="7" t="str">
        <f t="shared" si="238"/>
        <v/>
      </c>
      <c r="R1475" s="7" t="str">
        <f t="shared" si="239"/>
        <v/>
      </c>
      <c r="W1475" s="9" t="str">
        <f t="shared" si="240"/>
        <v/>
      </c>
      <c r="AH1475" s="9" t="str">
        <f t="shared" si="241"/>
        <v/>
      </c>
      <c r="AI1475" s="9" t="str">
        <f t="shared" si="242"/>
        <v/>
      </c>
    </row>
    <row r="1476" spans="1:35" ht="20.100000000000001" customHeight="1">
      <c r="A1476" s="8" t="str">
        <f t="shared" si="243"/>
        <v/>
      </c>
      <c r="M1476" s="7" t="str">
        <f>IF(A1476="","",IF(S1476="",IF(A1476="","",VLOOKUP(K1476,calendar_price_2013,MATCH(SUMIF(A$2:A12066,A1476,L$2:L12066),Sheet2!$C$1:$P$1,0)+1,0)),S1476)*L1476)</f>
        <v/>
      </c>
      <c r="N1476" s="7" t="str">
        <f t="shared" si="237"/>
        <v/>
      </c>
      <c r="O1476" s="7" t="str">
        <f t="shared" si="238"/>
        <v/>
      </c>
      <c r="R1476" s="7" t="str">
        <f t="shared" si="239"/>
        <v/>
      </c>
      <c r="W1476" s="9" t="str">
        <f t="shared" si="240"/>
        <v/>
      </c>
      <c r="AH1476" s="9" t="str">
        <f t="shared" si="241"/>
        <v/>
      </c>
      <c r="AI1476" s="9" t="str">
        <f t="shared" si="242"/>
        <v/>
      </c>
    </row>
    <row r="1477" spans="1:35" ht="20.100000000000001" customHeight="1">
      <c r="A1477" s="8" t="str">
        <f t="shared" si="243"/>
        <v/>
      </c>
      <c r="M1477" s="7" t="str">
        <f>IF(A1477="","",IF(S1477="",IF(A1477="","",VLOOKUP(K1477,calendar_price_2013,MATCH(SUMIF(A$2:A12067,A1477,L$2:L12067),Sheet2!$C$1:$P$1,0)+1,0)),S1477)*L1477)</f>
        <v/>
      </c>
      <c r="N1477" s="7" t="str">
        <f t="shared" si="237"/>
        <v/>
      </c>
      <c r="O1477" s="7" t="str">
        <f t="shared" si="238"/>
        <v/>
      </c>
      <c r="R1477" s="7" t="str">
        <f t="shared" si="239"/>
        <v/>
      </c>
      <c r="W1477" s="9" t="str">
        <f t="shared" si="240"/>
        <v/>
      </c>
      <c r="AH1477" s="9" t="str">
        <f t="shared" si="241"/>
        <v/>
      </c>
      <c r="AI1477" s="9" t="str">
        <f t="shared" si="242"/>
        <v/>
      </c>
    </row>
    <row r="1478" spans="1:35" ht="20.100000000000001" customHeight="1">
      <c r="A1478" s="8" t="str">
        <f t="shared" si="243"/>
        <v/>
      </c>
      <c r="M1478" s="7" t="str">
        <f>IF(A1478="","",IF(S1478="",IF(A1478="","",VLOOKUP(K1478,calendar_price_2013,MATCH(SUMIF(A$2:A12068,A1478,L$2:L12068),Sheet2!$C$1:$P$1,0)+1,0)),S1478)*L1478)</f>
        <v/>
      </c>
      <c r="N1478" s="7" t="str">
        <f t="shared" si="237"/>
        <v/>
      </c>
      <c r="O1478" s="7" t="str">
        <f t="shared" si="238"/>
        <v/>
      </c>
      <c r="R1478" s="7" t="str">
        <f t="shared" si="239"/>
        <v/>
      </c>
      <c r="W1478" s="9" t="str">
        <f t="shared" si="240"/>
        <v/>
      </c>
      <c r="AH1478" s="9" t="str">
        <f t="shared" si="241"/>
        <v/>
      </c>
      <c r="AI1478" s="9" t="str">
        <f t="shared" si="242"/>
        <v/>
      </c>
    </row>
    <row r="1479" spans="1:35" ht="20.100000000000001" customHeight="1">
      <c r="A1479" s="8" t="str">
        <f t="shared" si="243"/>
        <v/>
      </c>
      <c r="M1479" s="7" t="str">
        <f>IF(A1479="","",IF(S1479="",IF(A1479="","",VLOOKUP(K1479,calendar_price_2013,MATCH(SUMIF(A$2:A12069,A1479,L$2:L12069),Sheet2!$C$1:$P$1,0)+1,0)),S1479)*L1479)</f>
        <v/>
      </c>
      <c r="N1479" s="7" t="str">
        <f t="shared" si="237"/>
        <v/>
      </c>
      <c r="O1479" s="7" t="str">
        <f t="shared" si="238"/>
        <v/>
      </c>
      <c r="R1479" s="7" t="str">
        <f t="shared" si="239"/>
        <v/>
      </c>
      <c r="W1479" s="9" t="str">
        <f t="shared" si="240"/>
        <v/>
      </c>
      <c r="AH1479" s="9" t="str">
        <f t="shared" si="241"/>
        <v/>
      </c>
      <c r="AI1479" s="9" t="str">
        <f t="shared" si="242"/>
        <v/>
      </c>
    </row>
    <row r="1480" spans="1:35" ht="20.100000000000001" customHeight="1">
      <c r="A1480" s="8" t="str">
        <f t="shared" si="243"/>
        <v/>
      </c>
      <c r="M1480" s="7" t="str">
        <f>IF(A1480="","",IF(S1480="",IF(A1480="","",VLOOKUP(K1480,calendar_price_2013,MATCH(SUMIF(A$2:A12070,A1480,L$2:L12070),Sheet2!$C$1:$P$1,0)+1,0)),S1480)*L1480)</f>
        <v/>
      </c>
      <c r="N1480" s="7" t="str">
        <f t="shared" si="237"/>
        <v/>
      </c>
      <c r="O1480" s="7" t="str">
        <f t="shared" si="238"/>
        <v/>
      </c>
      <c r="R1480" s="7" t="str">
        <f t="shared" si="239"/>
        <v/>
      </c>
      <c r="W1480" s="9" t="str">
        <f t="shared" si="240"/>
        <v/>
      </c>
      <c r="AH1480" s="9" t="str">
        <f t="shared" si="241"/>
        <v/>
      </c>
      <c r="AI1480" s="9" t="str">
        <f t="shared" si="242"/>
        <v/>
      </c>
    </row>
    <row r="1481" spans="1:35" ht="20.100000000000001" customHeight="1">
      <c r="A1481" s="8" t="str">
        <f t="shared" si="243"/>
        <v/>
      </c>
      <c r="M1481" s="7" t="str">
        <f>IF(A1481="","",IF(S1481="",IF(A1481="","",VLOOKUP(K1481,calendar_price_2013,MATCH(SUMIF(A$2:A12071,A1481,L$2:L12071),Sheet2!$C$1:$P$1,0)+1,0)),S1481)*L1481)</f>
        <v/>
      </c>
      <c r="N1481" s="7" t="str">
        <f t="shared" si="237"/>
        <v/>
      </c>
      <c r="O1481" s="7" t="str">
        <f t="shared" si="238"/>
        <v/>
      </c>
      <c r="R1481" s="7" t="str">
        <f t="shared" si="239"/>
        <v/>
      </c>
      <c r="W1481" s="9" t="str">
        <f t="shared" si="240"/>
        <v/>
      </c>
      <c r="AH1481" s="9" t="str">
        <f t="shared" si="241"/>
        <v/>
      </c>
      <c r="AI1481" s="9" t="str">
        <f t="shared" si="242"/>
        <v/>
      </c>
    </row>
    <row r="1482" spans="1:35" ht="20.100000000000001" customHeight="1">
      <c r="A1482" s="8" t="str">
        <f t="shared" si="243"/>
        <v/>
      </c>
      <c r="M1482" s="7" t="str">
        <f>IF(A1482="","",IF(S1482="",IF(A1482="","",VLOOKUP(K1482,calendar_price_2013,MATCH(SUMIF(A$2:A12072,A1482,L$2:L12072),Sheet2!$C$1:$P$1,0)+1,0)),S1482)*L1482)</f>
        <v/>
      </c>
      <c r="N1482" s="7" t="str">
        <f t="shared" si="237"/>
        <v/>
      </c>
      <c r="O1482" s="7" t="str">
        <f t="shared" si="238"/>
        <v/>
      </c>
      <c r="R1482" s="7" t="str">
        <f t="shared" si="239"/>
        <v/>
      </c>
      <c r="W1482" s="9" t="str">
        <f t="shared" si="240"/>
        <v/>
      </c>
      <c r="AH1482" s="9" t="str">
        <f t="shared" si="241"/>
        <v/>
      </c>
      <c r="AI1482" s="9" t="str">
        <f t="shared" si="242"/>
        <v/>
      </c>
    </row>
    <row r="1483" spans="1:35" ht="20.100000000000001" customHeight="1">
      <c r="A1483" s="8" t="str">
        <f t="shared" si="243"/>
        <v/>
      </c>
      <c r="M1483" s="7" t="str">
        <f>IF(A1483="","",IF(S1483="",IF(A1483="","",VLOOKUP(K1483,calendar_price_2013,MATCH(SUMIF(A$2:A12073,A1483,L$2:L12073),Sheet2!$C$1:$P$1,0)+1,0)),S1483)*L1483)</f>
        <v/>
      </c>
      <c r="N1483" s="7" t="str">
        <f t="shared" si="237"/>
        <v/>
      </c>
      <c r="O1483" s="7" t="str">
        <f t="shared" si="238"/>
        <v/>
      </c>
      <c r="R1483" s="7" t="str">
        <f t="shared" si="239"/>
        <v/>
      </c>
      <c r="W1483" s="9" t="str">
        <f t="shared" si="240"/>
        <v/>
      </c>
      <c r="AH1483" s="9" t="str">
        <f t="shared" si="241"/>
        <v/>
      </c>
      <c r="AI1483" s="9" t="str">
        <f t="shared" si="242"/>
        <v/>
      </c>
    </row>
    <row r="1484" spans="1:35" ht="20.100000000000001" customHeight="1">
      <c r="A1484" s="8" t="str">
        <f t="shared" si="243"/>
        <v/>
      </c>
      <c r="M1484" s="7" t="str">
        <f>IF(A1484="","",IF(S1484="",IF(A1484="","",VLOOKUP(K1484,calendar_price_2013,MATCH(SUMIF(A$2:A12074,A1484,L$2:L12074),Sheet2!$C$1:$P$1,0)+1,0)),S1484)*L1484)</f>
        <v/>
      </c>
      <c r="N1484" s="7" t="str">
        <f t="shared" si="237"/>
        <v/>
      </c>
      <c r="O1484" s="7" t="str">
        <f t="shared" si="238"/>
        <v/>
      </c>
      <c r="R1484" s="7" t="str">
        <f t="shared" si="239"/>
        <v/>
      </c>
      <c r="W1484" s="9" t="str">
        <f t="shared" si="240"/>
        <v/>
      </c>
      <c r="AH1484" s="9" t="str">
        <f t="shared" si="241"/>
        <v/>
      </c>
      <c r="AI1484" s="9" t="str">
        <f t="shared" si="242"/>
        <v/>
      </c>
    </row>
    <row r="1485" spans="1:35" ht="20.100000000000001" customHeight="1">
      <c r="A1485" s="8" t="str">
        <f t="shared" si="243"/>
        <v/>
      </c>
      <c r="M1485" s="7" t="str">
        <f>IF(A1485="","",IF(S1485="",IF(A1485="","",VLOOKUP(K1485,calendar_price_2013,MATCH(SUMIF(A$2:A12075,A1485,L$2:L12075),Sheet2!$C$1:$P$1,0)+1,0)),S1485)*L1485)</f>
        <v/>
      </c>
      <c r="N1485" s="7" t="str">
        <f t="shared" si="237"/>
        <v/>
      </c>
      <c r="O1485" s="7" t="str">
        <f t="shared" si="238"/>
        <v/>
      </c>
      <c r="R1485" s="7" t="str">
        <f t="shared" si="239"/>
        <v/>
      </c>
      <c r="W1485" s="9" t="str">
        <f t="shared" si="240"/>
        <v/>
      </c>
      <c r="AH1485" s="9" t="str">
        <f t="shared" si="241"/>
        <v/>
      </c>
      <c r="AI1485" s="9" t="str">
        <f t="shared" si="242"/>
        <v/>
      </c>
    </row>
    <row r="1486" spans="1:35" ht="20.100000000000001" customHeight="1">
      <c r="A1486" s="8" t="str">
        <f t="shared" si="243"/>
        <v/>
      </c>
      <c r="M1486" s="7" t="str">
        <f>IF(A1486="","",IF(S1486="",IF(A1486="","",VLOOKUP(K1486,calendar_price_2013,MATCH(SUMIF(A$2:A12076,A1486,L$2:L12076),Sheet2!$C$1:$P$1,0)+1,0)),S1486)*L1486)</f>
        <v/>
      </c>
      <c r="N1486" s="7" t="str">
        <f t="shared" si="237"/>
        <v/>
      </c>
      <c r="O1486" s="7" t="str">
        <f t="shared" si="238"/>
        <v/>
      </c>
      <c r="R1486" s="7" t="str">
        <f t="shared" si="239"/>
        <v/>
      </c>
      <c r="W1486" s="9" t="str">
        <f t="shared" si="240"/>
        <v/>
      </c>
      <c r="AH1486" s="9" t="str">
        <f t="shared" si="241"/>
        <v/>
      </c>
      <c r="AI1486" s="9" t="str">
        <f t="shared" si="242"/>
        <v/>
      </c>
    </row>
    <row r="1487" spans="1:35" ht="20.100000000000001" customHeight="1">
      <c r="A1487" s="8" t="str">
        <f t="shared" si="243"/>
        <v/>
      </c>
      <c r="M1487" s="7" t="str">
        <f>IF(A1487="","",IF(S1487="",IF(A1487="","",VLOOKUP(K1487,calendar_price_2013,MATCH(SUMIF(A$2:A12077,A1487,L$2:L12077),Sheet2!$C$1:$P$1,0)+1,0)),S1487)*L1487)</f>
        <v/>
      </c>
      <c r="N1487" s="7" t="str">
        <f t="shared" si="237"/>
        <v/>
      </c>
      <c r="O1487" s="7" t="str">
        <f t="shared" si="238"/>
        <v/>
      </c>
      <c r="R1487" s="7" t="str">
        <f t="shared" si="239"/>
        <v/>
      </c>
      <c r="W1487" s="9" t="str">
        <f t="shared" si="240"/>
        <v/>
      </c>
      <c r="AH1487" s="9" t="str">
        <f t="shared" si="241"/>
        <v/>
      </c>
      <c r="AI1487" s="9" t="str">
        <f t="shared" si="242"/>
        <v/>
      </c>
    </row>
    <row r="1488" spans="1:35" ht="20.100000000000001" customHeight="1">
      <c r="A1488" s="8" t="str">
        <f t="shared" si="243"/>
        <v/>
      </c>
      <c r="M1488" s="7" t="str">
        <f>IF(A1488="","",IF(S1488="",IF(A1488="","",VLOOKUP(K1488,calendar_price_2013,MATCH(SUMIF(A$2:A12078,A1488,L$2:L12078),Sheet2!$C$1:$P$1,0)+1,0)),S1488)*L1488)</f>
        <v/>
      </c>
      <c r="N1488" s="7" t="str">
        <f t="shared" si="237"/>
        <v/>
      </c>
      <c r="O1488" s="7" t="str">
        <f t="shared" si="238"/>
        <v/>
      </c>
      <c r="R1488" s="7" t="str">
        <f t="shared" si="239"/>
        <v/>
      </c>
      <c r="W1488" s="9" t="str">
        <f t="shared" si="240"/>
        <v/>
      </c>
      <c r="AH1488" s="9" t="str">
        <f t="shared" si="241"/>
        <v/>
      </c>
      <c r="AI1488" s="9" t="str">
        <f t="shared" si="242"/>
        <v/>
      </c>
    </row>
    <row r="1489" spans="1:35" ht="20.100000000000001" customHeight="1">
      <c r="A1489" s="8" t="str">
        <f t="shared" si="243"/>
        <v/>
      </c>
      <c r="M1489" s="7" t="str">
        <f>IF(A1489="","",IF(S1489="",IF(A1489="","",VLOOKUP(K1489,calendar_price_2013,MATCH(SUMIF(A$2:A12079,A1489,L$2:L12079),Sheet2!$C$1:$P$1,0)+1,0)),S1489)*L1489)</f>
        <v/>
      </c>
      <c r="N1489" s="7" t="str">
        <f t="shared" si="237"/>
        <v/>
      </c>
      <c r="O1489" s="7" t="str">
        <f t="shared" si="238"/>
        <v/>
      </c>
      <c r="R1489" s="7" t="str">
        <f t="shared" si="239"/>
        <v/>
      </c>
      <c r="W1489" s="9" t="str">
        <f t="shared" si="240"/>
        <v/>
      </c>
      <c r="AH1489" s="9" t="str">
        <f t="shared" si="241"/>
        <v/>
      </c>
      <c r="AI1489" s="9" t="str">
        <f t="shared" si="242"/>
        <v/>
      </c>
    </row>
    <row r="1490" spans="1:35" ht="20.100000000000001" customHeight="1">
      <c r="A1490" s="8" t="str">
        <f t="shared" si="243"/>
        <v/>
      </c>
      <c r="M1490" s="7" t="str">
        <f>IF(A1490="","",IF(S1490="",IF(A1490="","",VLOOKUP(K1490,calendar_price_2013,MATCH(SUMIF(A$2:A12080,A1490,L$2:L12080),Sheet2!$C$1:$P$1,0)+1,0)),S1490)*L1490)</f>
        <v/>
      </c>
      <c r="N1490" s="7" t="str">
        <f t="shared" si="237"/>
        <v/>
      </c>
      <c r="O1490" s="7" t="str">
        <f t="shared" si="238"/>
        <v/>
      </c>
      <c r="R1490" s="7" t="str">
        <f t="shared" si="239"/>
        <v/>
      </c>
      <c r="W1490" s="9" t="str">
        <f t="shared" si="240"/>
        <v/>
      </c>
      <c r="AH1490" s="9" t="str">
        <f t="shared" si="241"/>
        <v/>
      </c>
      <c r="AI1490" s="9" t="str">
        <f t="shared" si="242"/>
        <v/>
      </c>
    </row>
    <row r="1491" spans="1:35" ht="20.100000000000001" customHeight="1">
      <c r="A1491" s="8" t="str">
        <f t="shared" si="243"/>
        <v/>
      </c>
      <c r="M1491" s="7" t="str">
        <f>IF(A1491="","",IF(S1491="",IF(A1491="","",VLOOKUP(K1491,calendar_price_2013,MATCH(SUMIF(A$2:A12081,A1491,L$2:L12081),Sheet2!$C$1:$P$1,0)+1,0)),S1491)*L1491)</f>
        <v/>
      </c>
      <c r="N1491" s="7" t="str">
        <f t="shared" si="237"/>
        <v/>
      </c>
      <c r="O1491" s="7" t="str">
        <f t="shared" si="238"/>
        <v/>
      </c>
      <c r="R1491" s="7" t="str">
        <f t="shared" si="239"/>
        <v/>
      </c>
      <c r="W1491" s="9" t="str">
        <f t="shared" si="240"/>
        <v/>
      </c>
      <c r="AH1491" s="9" t="str">
        <f t="shared" si="241"/>
        <v/>
      </c>
      <c r="AI1491" s="9" t="str">
        <f t="shared" si="242"/>
        <v/>
      </c>
    </row>
    <row r="1492" spans="1:35" ht="20.100000000000001" customHeight="1">
      <c r="A1492" s="8" t="str">
        <f t="shared" si="243"/>
        <v/>
      </c>
      <c r="M1492" s="7" t="str">
        <f>IF(A1492="","",IF(S1492="",IF(A1492="","",VLOOKUP(K1492,calendar_price_2013,MATCH(SUMIF(A$2:A12082,A1492,L$2:L12082),Sheet2!$C$1:$P$1,0)+1,0)),S1492)*L1492)</f>
        <v/>
      </c>
      <c r="N1492" s="7" t="str">
        <f t="shared" si="237"/>
        <v/>
      </c>
      <c r="O1492" s="7" t="str">
        <f t="shared" si="238"/>
        <v/>
      </c>
      <c r="R1492" s="7" t="str">
        <f t="shared" si="239"/>
        <v/>
      </c>
      <c r="W1492" s="9" t="str">
        <f t="shared" si="240"/>
        <v/>
      </c>
      <c r="AH1492" s="9" t="str">
        <f t="shared" si="241"/>
        <v/>
      </c>
      <c r="AI1492" s="9" t="str">
        <f t="shared" si="242"/>
        <v/>
      </c>
    </row>
    <row r="1493" spans="1:35" ht="20.100000000000001" customHeight="1">
      <c r="A1493" s="8" t="str">
        <f t="shared" si="243"/>
        <v/>
      </c>
      <c r="M1493" s="7" t="str">
        <f>IF(A1493="","",IF(S1493="",IF(A1493="","",VLOOKUP(K1493,calendar_price_2013,MATCH(SUMIF(A$2:A12083,A1493,L$2:L12083),Sheet2!$C$1:$P$1,0)+1,0)),S1493)*L1493)</f>
        <v/>
      </c>
      <c r="N1493" s="7" t="str">
        <f t="shared" si="237"/>
        <v/>
      </c>
      <c r="O1493" s="7" t="str">
        <f t="shared" si="238"/>
        <v/>
      </c>
      <c r="R1493" s="7" t="str">
        <f t="shared" si="239"/>
        <v/>
      </c>
      <c r="W1493" s="9" t="str">
        <f t="shared" si="240"/>
        <v/>
      </c>
      <c r="AH1493" s="9" t="str">
        <f t="shared" si="241"/>
        <v/>
      </c>
      <c r="AI1493" s="9" t="str">
        <f t="shared" si="242"/>
        <v/>
      </c>
    </row>
    <row r="1494" spans="1:35" ht="20.100000000000001" customHeight="1">
      <c r="A1494" s="8" t="str">
        <f t="shared" si="243"/>
        <v/>
      </c>
      <c r="M1494" s="7" t="str">
        <f>IF(A1494="","",IF(S1494="",IF(A1494="","",VLOOKUP(K1494,calendar_price_2013,MATCH(SUMIF(A$2:A12084,A1494,L$2:L12084),Sheet2!$C$1:$P$1,0)+1,0)),S1494)*L1494)</f>
        <v/>
      </c>
      <c r="N1494" s="7" t="str">
        <f t="shared" si="237"/>
        <v/>
      </c>
      <c r="O1494" s="7" t="str">
        <f t="shared" si="238"/>
        <v/>
      </c>
      <c r="R1494" s="7" t="str">
        <f t="shared" si="239"/>
        <v/>
      </c>
      <c r="W1494" s="9" t="str">
        <f t="shared" si="240"/>
        <v/>
      </c>
      <c r="AH1494" s="9" t="str">
        <f t="shared" si="241"/>
        <v/>
      </c>
      <c r="AI1494" s="9" t="str">
        <f t="shared" si="242"/>
        <v/>
      </c>
    </row>
    <row r="1495" spans="1:35" ht="20.100000000000001" customHeight="1">
      <c r="A1495" s="8" t="str">
        <f t="shared" si="243"/>
        <v/>
      </c>
      <c r="M1495" s="7" t="str">
        <f>IF(A1495="","",IF(S1495="",IF(A1495="","",VLOOKUP(K1495,calendar_price_2013,MATCH(SUMIF(A$2:A12085,A1495,L$2:L12085),Sheet2!$C$1:$P$1,0)+1,0)),S1495)*L1495)</f>
        <v/>
      </c>
      <c r="N1495" s="7" t="str">
        <f t="shared" si="237"/>
        <v/>
      </c>
      <c r="O1495" s="7" t="str">
        <f t="shared" si="238"/>
        <v/>
      </c>
      <c r="R1495" s="7" t="str">
        <f t="shared" si="239"/>
        <v/>
      </c>
      <c r="W1495" s="9" t="str">
        <f t="shared" si="240"/>
        <v/>
      </c>
      <c r="AH1495" s="9" t="str">
        <f t="shared" si="241"/>
        <v/>
      </c>
      <c r="AI1495" s="9" t="str">
        <f t="shared" si="242"/>
        <v/>
      </c>
    </row>
    <row r="1496" spans="1:35" ht="20.100000000000001" customHeight="1">
      <c r="A1496" s="8" t="str">
        <f t="shared" si="243"/>
        <v/>
      </c>
      <c r="M1496" s="7" t="str">
        <f>IF(A1496="","",IF(S1496="",IF(A1496="","",VLOOKUP(K1496,calendar_price_2013,MATCH(SUMIF(A$2:A12086,A1496,L$2:L12086),Sheet2!$C$1:$P$1,0)+1,0)),S1496)*L1496)</f>
        <v/>
      </c>
      <c r="N1496" s="7" t="str">
        <f t="shared" si="237"/>
        <v/>
      </c>
      <c r="O1496" s="7" t="str">
        <f t="shared" si="238"/>
        <v/>
      </c>
      <c r="R1496" s="7" t="str">
        <f t="shared" si="239"/>
        <v/>
      </c>
      <c r="W1496" s="9" t="str">
        <f t="shared" si="240"/>
        <v/>
      </c>
      <c r="AH1496" s="9" t="str">
        <f t="shared" si="241"/>
        <v/>
      </c>
      <c r="AI1496" s="9" t="str">
        <f t="shared" si="242"/>
        <v/>
      </c>
    </row>
    <row r="1497" spans="1:35" ht="20.100000000000001" customHeight="1">
      <c r="A1497" s="8" t="str">
        <f t="shared" si="243"/>
        <v/>
      </c>
      <c r="M1497" s="7" t="str">
        <f>IF(A1497="","",IF(S1497="",IF(A1497="","",VLOOKUP(K1497,calendar_price_2013,MATCH(SUMIF(A$2:A12087,A1497,L$2:L12087),Sheet2!$C$1:$P$1,0)+1,0)),S1497)*L1497)</f>
        <v/>
      </c>
      <c r="N1497" s="7" t="str">
        <f t="shared" si="237"/>
        <v/>
      </c>
      <c r="O1497" s="7" t="str">
        <f t="shared" si="238"/>
        <v/>
      </c>
      <c r="R1497" s="7" t="str">
        <f t="shared" si="239"/>
        <v/>
      </c>
      <c r="W1497" s="9" t="str">
        <f t="shared" si="240"/>
        <v/>
      </c>
      <c r="AH1497" s="9" t="str">
        <f t="shared" si="241"/>
        <v/>
      </c>
      <c r="AI1497" s="9" t="str">
        <f t="shared" si="242"/>
        <v/>
      </c>
    </row>
    <row r="1498" spans="1:35" ht="20.100000000000001" customHeight="1">
      <c r="A1498" s="8" t="str">
        <f t="shared" si="243"/>
        <v/>
      </c>
      <c r="M1498" s="7" t="str">
        <f>IF(A1498="","",IF(S1498="",IF(A1498="","",VLOOKUP(K1498,calendar_price_2013,MATCH(SUMIF(A$2:A12088,A1498,L$2:L12088),Sheet2!$C$1:$P$1,0)+1,0)),S1498)*L1498)</f>
        <v/>
      </c>
      <c r="N1498" s="7" t="str">
        <f t="shared" si="237"/>
        <v/>
      </c>
      <c r="O1498" s="7" t="str">
        <f t="shared" si="238"/>
        <v/>
      </c>
      <c r="R1498" s="7" t="str">
        <f t="shared" si="239"/>
        <v/>
      </c>
      <c r="W1498" s="9" t="str">
        <f t="shared" si="240"/>
        <v/>
      </c>
      <c r="AH1498" s="9" t="str">
        <f t="shared" si="241"/>
        <v/>
      </c>
      <c r="AI1498" s="9" t="str">
        <f t="shared" si="242"/>
        <v/>
      </c>
    </row>
    <row r="1499" spans="1:35" ht="20.100000000000001" customHeight="1">
      <c r="A1499" s="8" t="str">
        <f t="shared" si="243"/>
        <v/>
      </c>
      <c r="M1499" s="7" t="str">
        <f>IF(A1499="","",IF(S1499="",IF(A1499="","",VLOOKUP(K1499,calendar_price_2013,MATCH(SUMIF(A$2:A12089,A1499,L$2:L12089),Sheet2!$C$1:$P$1,0)+1,0)),S1499)*L1499)</f>
        <v/>
      </c>
      <c r="N1499" s="7" t="str">
        <f t="shared" si="237"/>
        <v/>
      </c>
      <c r="O1499" s="7" t="str">
        <f t="shared" si="238"/>
        <v/>
      </c>
      <c r="R1499" s="7" t="str">
        <f t="shared" si="239"/>
        <v/>
      </c>
      <c r="W1499" s="9" t="str">
        <f t="shared" si="240"/>
        <v/>
      </c>
      <c r="AH1499" s="9" t="str">
        <f t="shared" si="241"/>
        <v/>
      </c>
      <c r="AI1499" s="9" t="str">
        <f t="shared" si="242"/>
        <v/>
      </c>
    </row>
    <row r="1500" spans="1:35" ht="20.100000000000001" customHeight="1">
      <c r="A1500" s="8" t="str">
        <f t="shared" si="243"/>
        <v/>
      </c>
      <c r="M1500" s="7" t="str">
        <f>IF(A1500="","",IF(S1500="",IF(A1500="","",VLOOKUP(K1500,calendar_price_2013,MATCH(SUMIF(A$2:A12090,A1500,L$2:L12090),Sheet2!$C$1:$P$1,0)+1,0)),S1500)*L1500)</f>
        <v/>
      </c>
      <c r="N1500" s="7" t="str">
        <f t="shared" si="237"/>
        <v/>
      </c>
      <c r="O1500" s="7" t="str">
        <f t="shared" si="238"/>
        <v/>
      </c>
      <c r="R1500" s="7" t="str">
        <f t="shared" si="239"/>
        <v/>
      </c>
      <c r="W1500" s="9" t="str">
        <f t="shared" si="240"/>
        <v/>
      </c>
      <c r="AH1500" s="9" t="str">
        <f t="shared" si="241"/>
        <v/>
      </c>
      <c r="AI1500" s="9" t="str">
        <f t="shared" si="242"/>
        <v/>
      </c>
    </row>
    <row r="1501" spans="1:35" ht="20.100000000000001" customHeight="1">
      <c r="A1501" s="8" t="str">
        <f t="shared" si="243"/>
        <v/>
      </c>
      <c r="M1501" s="7" t="str">
        <f>IF(A1501="","",IF(S1501="",IF(A1501="","",VLOOKUP(K1501,calendar_price_2013,MATCH(SUMIF(A$2:A12091,A1501,L$2:L12091),Sheet2!$C$1:$P$1,0)+1,0)),S1501)*L1501)</f>
        <v/>
      </c>
      <c r="N1501" s="7" t="str">
        <f t="shared" si="237"/>
        <v/>
      </c>
      <c r="O1501" s="7" t="str">
        <f t="shared" si="238"/>
        <v/>
      </c>
      <c r="R1501" s="7" t="str">
        <f t="shared" si="239"/>
        <v/>
      </c>
      <c r="W1501" s="9" t="str">
        <f t="shared" si="240"/>
        <v/>
      </c>
      <c r="AH1501" s="9" t="str">
        <f t="shared" si="241"/>
        <v/>
      </c>
      <c r="AI1501" s="9" t="str">
        <f t="shared" si="242"/>
        <v/>
      </c>
    </row>
    <row r="1502" spans="1:35" ht="20.100000000000001" customHeight="1">
      <c r="A1502" s="8" t="str">
        <f t="shared" si="243"/>
        <v/>
      </c>
      <c r="M1502" s="7" t="str">
        <f>IF(A1502="","",IF(S1502="",IF(A1502="","",VLOOKUP(K1502,calendar_price_2013,MATCH(SUMIF(A$2:A12092,A1502,L$2:L12092),Sheet2!$C$1:$P$1,0)+1,0)),S1502)*L1502)</f>
        <v/>
      </c>
      <c r="N1502" s="7" t="str">
        <f t="shared" si="237"/>
        <v/>
      </c>
      <c r="O1502" s="7" t="str">
        <f t="shared" si="238"/>
        <v/>
      </c>
      <c r="R1502" s="7" t="str">
        <f t="shared" si="239"/>
        <v/>
      </c>
      <c r="W1502" s="9" t="str">
        <f t="shared" si="240"/>
        <v/>
      </c>
      <c r="AH1502" s="9" t="str">
        <f t="shared" si="241"/>
        <v/>
      </c>
      <c r="AI1502" s="9" t="str">
        <f t="shared" si="242"/>
        <v/>
      </c>
    </row>
    <row r="1503" spans="1:35" ht="20.100000000000001" customHeight="1">
      <c r="A1503" s="8" t="str">
        <f t="shared" si="243"/>
        <v/>
      </c>
      <c r="M1503" s="7" t="str">
        <f>IF(A1503="","",IF(S1503="",IF(A1503="","",VLOOKUP(K1503,calendar_price_2013,MATCH(SUMIF(A$2:A12093,A1503,L$2:L12093),Sheet2!$C$1:$P$1,0)+1,0)),S1503)*L1503)</f>
        <v/>
      </c>
      <c r="N1503" s="7" t="str">
        <f t="shared" si="237"/>
        <v/>
      </c>
      <c r="O1503" s="7" t="str">
        <f t="shared" si="238"/>
        <v/>
      </c>
      <c r="R1503" s="7" t="str">
        <f t="shared" si="239"/>
        <v/>
      </c>
      <c r="W1503" s="9" t="str">
        <f t="shared" si="240"/>
        <v/>
      </c>
      <c r="AH1503" s="9" t="str">
        <f t="shared" si="241"/>
        <v/>
      </c>
      <c r="AI1503" s="9" t="str">
        <f t="shared" si="242"/>
        <v/>
      </c>
    </row>
    <row r="1504" spans="1:35" ht="20.100000000000001" customHeight="1">
      <c r="A1504" s="8" t="str">
        <f t="shared" si="243"/>
        <v/>
      </c>
      <c r="M1504" s="7" t="str">
        <f>IF(A1504="","",IF(S1504="",IF(A1504="","",VLOOKUP(K1504,calendar_price_2013,MATCH(SUMIF(A$2:A12094,A1504,L$2:L12094),Sheet2!$C$1:$P$1,0)+1,0)),S1504)*L1504)</f>
        <v/>
      </c>
      <c r="N1504" s="7" t="str">
        <f t="shared" ref="N1504:N1567" si="244">IF(A1504="","",IF(T1504=1,0,M1504*0.2))</f>
        <v/>
      </c>
      <c r="O1504" s="7" t="str">
        <f t="shared" ref="O1504:O1567" si="245">IF(H1504="","",SUMIF(A1504:A12095,A1504,M1504:M12095)+SUMIF(A1504:A12095,A1504,N1504:N12095))</f>
        <v/>
      </c>
      <c r="R1504" s="7" t="str">
        <f t="shared" si="239"/>
        <v/>
      </c>
      <c r="W1504" s="9" t="str">
        <f t="shared" si="240"/>
        <v/>
      </c>
      <c r="AH1504" s="9" t="str">
        <f t="shared" si="241"/>
        <v/>
      </c>
      <c r="AI1504" s="9" t="str">
        <f t="shared" si="242"/>
        <v/>
      </c>
    </row>
    <row r="1505" spans="1:35" ht="20.100000000000001" customHeight="1">
      <c r="A1505" s="8" t="str">
        <f t="shared" si="243"/>
        <v/>
      </c>
      <c r="M1505" s="7" t="str">
        <f>IF(A1505="","",IF(S1505="",IF(A1505="","",VLOOKUP(K1505,calendar_price_2013,MATCH(SUMIF(A$2:A12095,A1505,L$2:L12095),Sheet2!$C$1:$P$1,0)+1,0)),S1505)*L1505)</f>
        <v/>
      </c>
      <c r="N1505" s="7" t="str">
        <f t="shared" si="244"/>
        <v/>
      </c>
      <c r="O1505" s="7" t="str">
        <f t="shared" si="245"/>
        <v/>
      </c>
      <c r="R1505" s="7" t="str">
        <f t="shared" ref="R1505:R1568" si="246">IF(ISBLANK(Q1505),"",Q1505-O1505)</f>
        <v/>
      </c>
      <c r="W1505" s="9" t="str">
        <f t="shared" ref="W1505:W1568" si="247">IF(B1505="","",IF(AC1505="",0,1))</f>
        <v/>
      </c>
      <c r="AH1505" s="9" t="str">
        <f t="shared" ref="AH1505:AH1568" si="248">IF(H1505="","",SUMIF(A1505:A12096,A1505,L1505:L12096))</f>
        <v/>
      </c>
      <c r="AI1505" s="9" t="str">
        <f t="shared" ref="AI1505:AI1568" si="249">IF(AH1505="","",AH1505/100)</f>
        <v/>
      </c>
    </row>
    <row r="1506" spans="1:35" ht="20.100000000000001" customHeight="1">
      <c r="A1506" s="8" t="str">
        <f t="shared" ref="A1506:A1569" si="250">IF(K1506="","",IF(B1506="",A1505,A1505+1))</f>
        <v/>
      </c>
      <c r="M1506" s="7" t="str">
        <f>IF(A1506="","",IF(S1506="",IF(A1506="","",VLOOKUP(K1506,calendar_price_2013,MATCH(SUMIF(A$2:A12096,A1506,L$2:L12096),Sheet2!$C$1:$P$1,0)+1,0)),S1506)*L1506)</f>
        <v/>
      </c>
      <c r="N1506" s="7" t="str">
        <f t="shared" si="244"/>
        <v/>
      </c>
      <c r="O1506" s="7" t="str">
        <f t="shared" si="245"/>
        <v/>
      </c>
      <c r="R1506" s="7" t="str">
        <f t="shared" si="246"/>
        <v/>
      </c>
      <c r="W1506" s="9" t="str">
        <f t="shared" si="247"/>
        <v/>
      </c>
      <c r="AH1506" s="9" t="str">
        <f t="shared" si="248"/>
        <v/>
      </c>
      <c r="AI1506" s="9" t="str">
        <f t="shared" si="249"/>
        <v/>
      </c>
    </row>
    <row r="1507" spans="1:35" ht="20.100000000000001" customHeight="1">
      <c r="A1507" s="8" t="str">
        <f t="shared" si="250"/>
        <v/>
      </c>
      <c r="M1507" s="7" t="str">
        <f>IF(A1507="","",IF(S1507="",IF(A1507="","",VLOOKUP(K1507,calendar_price_2013,MATCH(SUMIF(A$2:A12097,A1507,L$2:L12097),Sheet2!$C$1:$P$1,0)+1,0)),S1507)*L1507)</f>
        <v/>
      </c>
      <c r="N1507" s="7" t="str">
        <f t="shared" si="244"/>
        <v/>
      </c>
      <c r="O1507" s="7" t="str">
        <f t="shared" si="245"/>
        <v/>
      </c>
      <c r="R1507" s="7" t="str">
        <f t="shared" si="246"/>
        <v/>
      </c>
      <c r="W1507" s="9" t="str">
        <f t="shared" si="247"/>
        <v/>
      </c>
      <c r="AH1507" s="9" t="str">
        <f t="shared" si="248"/>
        <v/>
      </c>
      <c r="AI1507" s="9" t="str">
        <f t="shared" si="249"/>
        <v/>
      </c>
    </row>
    <row r="1508" spans="1:35" ht="20.100000000000001" customHeight="1">
      <c r="A1508" s="8" t="str">
        <f t="shared" si="250"/>
        <v/>
      </c>
      <c r="M1508" s="7" t="str">
        <f>IF(A1508="","",IF(S1508="",IF(A1508="","",VLOOKUP(K1508,calendar_price_2013,MATCH(SUMIF(A$2:A12098,A1508,L$2:L12098),Sheet2!$C$1:$P$1,0)+1,0)),S1508)*L1508)</f>
        <v/>
      </c>
      <c r="N1508" s="7" t="str">
        <f t="shared" si="244"/>
        <v/>
      </c>
      <c r="O1508" s="7" t="str">
        <f t="shared" si="245"/>
        <v/>
      </c>
      <c r="R1508" s="7" t="str">
        <f t="shared" si="246"/>
        <v/>
      </c>
      <c r="W1508" s="9" t="str">
        <f t="shared" si="247"/>
        <v/>
      </c>
      <c r="AH1508" s="9" t="str">
        <f t="shared" si="248"/>
        <v/>
      </c>
      <c r="AI1508" s="9" t="str">
        <f t="shared" si="249"/>
        <v/>
      </c>
    </row>
    <row r="1509" spans="1:35" ht="20.100000000000001" customHeight="1">
      <c r="A1509" s="8" t="str">
        <f t="shared" si="250"/>
        <v/>
      </c>
      <c r="M1509" s="7" t="str">
        <f>IF(A1509="","",IF(S1509="",IF(A1509="","",VLOOKUP(K1509,calendar_price_2013,MATCH(SUMIF(A$2:A12099,A1509,L$2:L12099),Sheet2!$C$1:$P$1,0)+1,0)),S1509)*L1509)</f>
        <v/>
      </c>
      <c r="N1509" s="7" t="str">
        <f t="shared" si="244"/>
        <v/>
      </c>
      <c r="O1509" s="7" t="str">
        <f t="shared" si="245"/>
        <v/>
      </c>
      <c r="R1509" s="7" t="str">
        <f t="shared" si="246"/>
        <v/>
      </c>
      <c r="W1509" s="9" t="str">
        <f t="shared" si="247"/>
        <v/>
      </c>
      <c r="AH1509" s="9" t="str">
        <f t="shared" si="248"/>
        <v/>
      </c>
      <c r="AI1509" s="9" t="str">
        <f t="shared" si="249"/>
        <v/>
      </c>
    </row>
    <row r="1510" spans="1:35" ht="20.100000000000001" customHeight="1">
      <c r="A1510" s="8" t="str">
        <f t="shared" si="250"/>
        <v/>
      </c>
      <c r="M1510" s="7" t="str">
        <f>IF(A1510="","",IF(S1510="",IF(A1510="","",VLOOKUP(K1510,calendar_price_2013,MATCH(SUMIF(A$2:A12100,A1510,L$2:L12100),Sheet2!$C$1:$P$1,0)+1,0)),S1510)*L1510)</f>
        <v/>
      </c>
      <c r="N1510" s="7" t="str">
        <f t="shared" si="244"/>
        <v/>
      </c>
      <c r="O1510" s="7" t="str">
        <f t="shared" si="245"/>
        <v/>
      </c>
      <c r="R1510" s="7" t="str">
        <f t="shared" si="246"/>
        <v/>
      </c>
      <c r="W1510" s="9" t="str">
        <f t="shared" si="247"/>
        <v/>
      </c>
      <c r="AH1510" s="9" t="str">
        <f t="shared" si="248"/>
        <v/>
      </c>
      <c r="AI1510" s="9" t="str">
        <f t="shared" si="249"/>
        <v/>
      </c>
    </row>
    <row r="1511" spans="1:35" ht="20.100000000000001" customHeight="1">
      <c r="A1511" s="8" t="str">
        <f t="shared" si="250"/>
        <v/>
      </c>
      <c r="M1511" s="7" t="str">
        <f>IF(A1511="","",IF(S1511="",IF(A1511="","",VLOOKUP(K1511,calendar_price_2013,MATCH(SUMIF(A$2:A12101,A1511,L$2:L12101),Sheet2!$C$1:$P$1,0)+1,0)),S1511)*L1511)</f>
        <v/>
      </c>
      <c r="N1511" s="7" t="str">
        <f t="shared" si="244"/>
        <v/>
      </c>
      <c r="O1511" s="7" t="str">
        <f t="shared" si="245"/>
        <v/>
      </c>
      <c r="R1511" s="7" t="str">
        <f t="shared" si="246"/>
        <v/>
      </c>
      <c r="W1511" s="9" t="str">
        <f t="shared" si="247"/>
        <v/>
      </c>
      <c r="AH1511" s="9" t="str">
        <f t="shared" si="248"/>
        <v/>
      </c>
      <c r="AI1511" s="9" t="str">
        <f t="shared" si="249"/>
        <v/>
      </c>
    </row>
    <row r="1512" spans="1:35" ht="20.100000000000001" customHeight="1">
      <c r="A1512" s="8" t="str">
        <f t="shared" si="250"/>
        <v/>
      </c>
      <c r="M1512" s="7" t="str">
        <f>IF(A1512="","",IF(S1512="",IF(A1512="","",VLOOKUP(K1512,calendar_price_2013,MATCH(SUMIF(A$2:A12102,A1512,L$2:L12102),Sheet2!$C$1:$P$1,0)+1,0)),S1512)*L1512)</f>
        <v/>
      </c>
      <c r="N1512" s="7" t="str">
        <f t="shared" si="244"/>
        <v/>
      </c>
      <c r="O1512" s="7" t="str">
        <f t="shared" si="245"/>
        <v/>
      </c>
      <c r="R1512" s="7" t="str">
        <f t="shared" si="246"/>
        <v/>
      </c>
      <c r="W1512" s="9" t="str">
        <f t="shared" si="247"/>
        <v/>
      </c>
      <c r="AH1512" s="9" t="str">
        <f t="shared" si="248"/>
        <v/>
      </c>
      <c r="AI1512" s="9" t="str">
        <f t="shared" si="249"/>
        <v/>
      </c>
    </row>
    <row r="1513" spans="1:35" ht="20.100000000000001" customHeight="1">
      <c r="A1513" s="8" t="str">
        <f t="shared" si="250"/>
        <v/>
      </c>
      <c r="M1513" s="7" t="str">
        <f>IF(A1513="","",IF(S1513="",IF(A1513="","",VLOOKUP(K1513,calendar_price_2013,MATCH(SUMIF(A$2:A12103,A1513,L$2:L12103),Sheet2!$C$1:$P$1,0)+1,0)),S1513)*L1513)</f>
        <v/>
      </c>
      <c r="N1513" s="7" t="str">
        <f t="shared" si="244"/>
        <v/>
      </c>
      <c r="O1513" s="7" t="str">
        <f t="shared" si="245"/>
        <v/>
      </c>
      <c r="R1513" s="7" t="str">
        <f t="shared" si="246"/>
        <v/>
      </c>
      <c r="W1513" s="9" t="str">
        <f t="shared" si="247"/>
        <v/>
      </c>
      <c r="AH1513" s="9" t="str">
        <f t="shared" si="248"/>
        <v/>
      </c>
      <c r="AI1513" s="9" t="str">
        <f t="shared" si="249"/>
        <v/>
      </c>
    </row>
    <row r="1514" spans="1:35" ht="20.100000000000001" customHeight="1">
      <c r="A1514" s="8" t="str">
        <f t="shared" si="250"/>
        <v/>
      </c>
      <c r="M1514" s="7" t="str">
        <f>IF(A1514="","",IF(S1514="",IF(A1514="","",VLOOKUP(K1514,calendar_price_2013,MATCH(SUMIF(A$2:A12104,A1514,L$2:L12104),Sheet2!$C$1:$P$1,0)+1,0)),S1514)*L1514)</f>
        <v/>
      </c>
      <c r="N1514" s="7" t="str">
        <f t="shared" si="244"/>
        <v/>
      </c>
      <c r="O1514" s="7" t="str">
        <f t="shared" si="245"/>
        <v/>
      </c>
      <c r="R1514" s="7" t="str">
        <f t="shared" si="246"/>
        <v/>
      </c>
      <c r="W1514" s="9" t="str">
        <f t="shared" si="247"/>
        <v/>
      </c>
      <c r="AH1514" s="9" t="str">
        <f t="shared" si="248"/>
        <v/>
      </c>
      <c r="AI1514" s="9" t="str">
        <f t="shared" si="249"/>
        <v/>
      </c>
    </row>
    <row r="1515" spans="1:35" ht="20.100000000000001" customHeight="1">
      <c r="A1515" s="8" t="str">
        <f t="shared" si="250"/>
        <v/>
      </c>
      <c r="M1515" s="7" t="str">
        <f>IF(A1515="","",IF(S1515="",IF(A1515="","",VLOOKUP(K1515,calendar_price_2013,MATCH(SUMIF(A$2:A12105,A1515,L$2:L12105),Sheet2!$C$1:$P$1,0)+1,0)),S1515)*L1515)</f>
        <v/>
      </c>
      <c r="N1515" s="7" t="str">
        <f t="shared" si="244"/>
        <v/>
      </c>
      <c r="O1515" s="7" t="str">
        <f t="shared" si="245"/>
        <v/>
      </c>
      <c r="R1515" s="7" t="str">
        <f t="shared" si="246"/>
        <v/>
      </c>
      <c r="W1515" s="9" t="str">
        <f t="shared" si="247"/>
        <v/>
      </c>
      <c r="AH1515" s="9" t="str">
        <f t="shared" si="248"/>
        <v/>
      </c>
      <c r="AI1515" s="9" t="str">
        <f t="shared" si="249"/>
        <v/>
      </c>
    </row>
    <row r="1516" spans="1:35" ht="20.100000000000001" customHeight="1">
      <c r="A1516" s="8" t="str">
        <f t="shared" si="250"/>
        <v/>
      </c>
      <c r="M1516" s="7" t="str">
        <f>IF(A1516="","",IF(S1516="",IF(A1516="","",VLOOKUP(K1516,calendar_price_2013,MATCH(SUMIF(A$2:A12106,A1516,L$2:L12106),Sheet2!$C$1:$P$1,0)+1,0)),S1516)*L1516)</f>
        <v/>
      </c>
      <c r="N1516" s="7" t="str">
        <f t="shared" si="244"/>
        <v/>
      </c>
      <c r="O1516" s="7" t="str">
        <f t="shared" si="245"/>
        <v/>
      </c>
      <c r="R1516" s="7" t="str">
        <f t="shared" si="246"/>
        <v/>
      </c>
      <c r="W1516" s="9" t="str">
        <f t="shared" si="247"/>
        <v/>
      </c>
      <c r="AH1516" s="9" t="str">
        <f t="shared" si="248"/>
        <v/>
      </c>
      <c r="AI1516" s="9" t="str">
        <f t="shared" si="249"/>
        <v/>
      </c>
    </row>
    <row r="1517" spans="1:35" ht="20.100000000000001" customHeight="1">
      <c r="A1517" s="8" t="str">
        <f t="shared" si="250"/>
        <v/>
      </c>
      <c r="M1517" s="7" t="str">
        <f>IF(A1517="","",IF(S1517="",IF(A1517="","",VLOOKUP(K1517,calendar_price_2013,MATCH(SUMIF(A$2:A12107,A1517,L$2:L12107),Sheet2!$C$1:$P$1,0)+1,0)),S1517)*L1517)</f>
        <v/>
      </c>
      <c r="N1517" s="7" t="str">
        <f t="shared" si="244"/>
        <v/>
      </c>
      <c r="O1517" s="7" t="str">
        <f t="shared" si="245"/>
        <v/>
      </c>
      <c r="R1517" s="7" t="str">
        <f t="shared" si="246"/>
        <v/>
      </c>
      <c r="W1517" s="9" t="str">
        <f t="shared" si="247"/>
        <v/>
      </c>
      <c r="AH1517" s="9" t="str">
        <f t="shared" si="248"/>
        <v/>
      </c>
      <c r="AI1517" s="9" t="str">
        <f t="shared" si="249"/>
        <v/>
      </c>
    </row>
    <row r="1518" spans="1:35" ht="20.100000000000001" customHeight="1">
      <c r="A1518" s="8" t="str">
        <f t="shared" si="250"/>
        <v/>
      </c>
      <c r="M1518" s="7" t="str">
        <f>IF(A1518="","",IF(S1518="",IF(A1518="","",VLOOKUP(K1518,calendar_price_2013,MATCH(SUMIF(A$2:A12108,A1518,L$2:L12108),Sheet2!$C$1:$P$1,0)+1,0)),S1518)*L1518)</f>
        <v/>
      </c>
      <c r="N1518" s="7" t="str">
        <f t="shared" si="244"/>
        <v/>
      </c>
      <c r="O1518" s="7" t="str">
        <f t="shared" si="245"/>
        <v/>
      </c>
      <c r="R1518" s="7" t="str">
        <f t="shared" si="246"/>
        <v/>
      </c>
      <c r="W1518" s="9" t="str">
        <f t="shared" si="247"/>
        <v/>
      </c>
      <c r="AH1518" s="9" t="str">
        <f t="shared" si="248"/>
        <v/>
      </c>
      <c r="AI1518" s="9" t="str">
        <f t="shared" si="249"/>
        <v/>
      </c>
    </row>
    <row r="1519" spans="1:35" ht="20.100000000000001" customHeight="1">
      <c r="A1519" s="8" t="str">
        <f t="shared" si="250"/>
        <v/>
      </c>
      <c r="M1519" s="7" t="str">
        <f>IF(A1519="","",IF(S1519="",IF(A1519="","",VLOOKUP(K1519,calendar_price_2013,MATCH(SUMIF(A$2:A12109,A1519,L$2:L12109),Sheet2!$C$1:$P$1,0)+1,0)),S1519)*L1519)</f>
        <v/>
      </c>
      <c r="N1519" s="7" t="str">
        <f t="shared" si="244"/>
        <v/>
      </c>
      <c r="O1519" s="7" t="str">
        <f t="shared" si="245"/>
        <v/>
      </c>
      <c r="R1519" s="7" t="str">
        <f t="shared" si="246"/>
        <v/>
      </c>
      <c r="W1519" s="9" t="str">
        <f t="shared" si="247"/>
        <v/>
      </c>
      <c r="AH1519" s="9" t="str">
        <f t="shared" si="248"/>
        <v/>
      </c>
      <c r="AI1519" s="9" t="str">
        <f t="shared" si="249"/>
        <v/>
      </c>
    </row>
    <row r="1520" spans="1:35" ht="20.100000000000001" customHeight="1">
      <c r="A1520" s="8" t="str">
        <f t="shared" si="250"/>
        <v/>
      </c>
      <c r="M1520" s="7" t="str">
        <f>IF(A1520="","",IF(S1520="",IF(A1520="","",VLOOKUP(K1520,calendar_price_2013,MATCH(SUMIF(A$2:A12110,A1520,L$2:L12110),Sheet2!$C$1:$P$1,0)+1,0)),S1520)*L1520)</f>
        <v/>
      </c>
      <c r="N1520" s="7" t="str">
        <f t="shared" si="244"/>
        <v/>
      </c>
      <c r="O1520" s="7" t="str">
        <f t="shared" si="245"/>
        <v/>
      </c>
      <c r="R1520" s="7" t="str">
        <f t="shared" si="246"/>
        <v/>
      </c>
      <c r="W1520" s="9" t="str">
        <f t="shared" si="247"/>
        <v/>
      </c>
      <c r="AH1520" s="9" t="str">
        <f t="shared" si="248"/>
        <v/>
      </c>
      <c r="AI1520" s="9" t="str">
        <f t="shared" si="249"/>
        <v/>
      </c>
    </row>
    <row r="1521" spans="1:35" ht="20.100000000000001" customHeight="1">
      <c r="A1521" s="8" t="str">
        <f t="shared" si="250"/>
        <v/>
      </c>
      <c r="M1521" s="7" t="str">
        <f>IF(A1521="","",IF(S1521="",IF(A1521="","",VLOOKUP(K1521,calendar_price_2013,MATCH(SUMIF(A$2:A12111,A1521,L$2:L12111),Sheet2!$C$1:$P$1,0)+1,0)),S1521)*L1521)</f>
        <v/>
      </c>
      <c r="N1521" s="7" t="str">
        <f t="shared" si="244"/>
        <v/>
      </c>
      <c r="O1521" s="7" t="str">
        <f t="shared" si="245"/>
        <v/>
      </c>
      <c r="R1521" s="7" t="str">
        <f t="shared" si="246"/>
        <v/>
      </c>
      <c r="W1521" s="9" t="str">
        <f t="shared" si="247"/>
        <v/>
      </c>
      <c r="AH1521" s="9" t="str">
        <f t="shared" si="248"/>
        <v/>
      </c>
      <c r="AI1521" s="9" t="str">
        <f t="shared" si="249"/>
        <v/>
      </c>
    </row>
    <row r="1522" spans="1:35" ht="20.100000000000001" customHeight="1">
      <c r="A1522" s="8" t="str">
        <f t="shared" si="250"/>
        <v/>
      </c>
      <c r="M1522" s="7" t="str">
        <f>IF(A1522="","",IF(S1522="",IF(A1522="","",VLOOKUP(K1522,calendar_price_2013,MATCH(SUMIF(A$2:A12112,A1522,L$2:L12112),Sheet2!$C$1:$P$1,0)+1,0)),S1522)*L1522)</f>
        <v/>
      </c>
      <c r="N1522" s="7" t="str">
        <f t="shared" si="244"/>
        <v/>
      </c>
      <c r="O1522" s="7" t="str">
        <f t="shared" si="245"/>
        <v/>
      </c>
      <c r="R1522" s="7" t="str">
        <f t="shared" si="246"/>
        <v/>
      </c>
      <c r="W1522" s="9" t="str">
        <f t="shared" si="247"/>
        <v/>
      </c>
      <c r="AH1522" s="9" t="str">
        <f t="shared" si="248"/>
        <v/>
      </c>
      <c r="AI1522" s="9" t="str">
        <f t="shared" si="249"/>
        <v/>
      </c>
    </row>
    <row r="1523" spans="1:35" ht="20.100000000000001" customHeight="1">
      <c r="A1523" s="8" t="str">
        <f t="shared" si="250"/>
        <v/>
      </c>
      <c r="M1523" s="7" t="str">
        <f>IF(A1523="","",IF(S1523="",IF(A1523="","",VLOOKUP(K1523,calendar_price_2013,MATCH(SUMIF(A$2:A12113,A1523,L$2:L12113),Sheet2!$C$1:$P$1,0)+1,0)),S1523)*L1523)</f>
        <v/>
      </c>
      <c r="N1523" s="7" t="str">
        <f t="shared" si="244"/>
        <v/>
      </c>
      <c r="O1523" s="7" t="str">
        <f t="shared" si="245"/>
        <v/>
      </c>
      <c r="R1523" s="7" t="str">
        <f t="shared" si="246"/>
        <v/>
      </c>
      <c r="W1523" s="9" t="str">
        <f t="shared" si="247"/>
        <v/>
      </c>
      <c r="AH1523" s="9" t="str">
        <f t="shared" si="248"/>
        <v/>
      </c>
      <c r="AI1523" s="9" t="str">
        <f t="shared" si="249"/>
        <v/>
      </c>
    </row>
    <row r="1524" spans="1:35" ht="20.100000000000001" customHeight="1">
      <c r="A1524" s="8" t="str">
        <f t="shared" si="250"/>
        <v/>
      </c>
      <c r="M1524" s="7" t="str">
        <f>IF(A1524="","",IF(S1524="",IF(A1524="","",VLOOKUP(K1524,calendar_price_2013,MATCH(SUMIF(A$2:A12114,A1524,L$2:L12114),Sheet2!$C$1:$P$1,0)+1,0)),S1524)*L1524)</f>
        <v/>
      </c>
      <c r="N1524" s="7" t="str">
        <f t="shared" si="244"/>
        <v/>
      </c>
      <c r="O1524" s="7" t="str">
        <f t="shared" si="245"/>
        <v/>
      </c>
      <c r="R1524" s="7" t="str">
        <f t="shared" si="246"/>
        <v/>
      </c>
      <c r="W1524" s="9" t="str">
        <f t="shared" si="247"/>
        <v/>
      </c>
      <c r="AH1524" s="9" t="str">
        <f t="shared" si="248"/>
        <v/>
      </c>
      <c r="AI1524" s="9" t="str">
        <f t="shared" si="249"/>
        <v/>
      </c>
    </row>
    <row r="1525" spans="1:35" ht="20.100000000000001" customHeight="1">
      <c r="A1525" s="8" t="str">
        <f t="shared" si="250"/>
        <v/>
      </c>
      <c r="M1525" s="7" t="str">
        <f>IF(A1525="","",IF(S1525="",IF(A1525="","",VLOOKUP(K1525,calendar_price_2013,MATCH(SUMIF(A$2:A12115,A1525,L$2:L12115),Sheet2!$C$1:$P$1,0)+1,0)),S1525)*L1525)</f>
        <v/>
      </c>
      <c r="N1525" s="7" t="str">
        <f t="shared" si="244"/>
        <v/>
      </c>
      <c r="O1525" s="7" t="str">
        <f t="shared" si="245"/>
        <v/>
      </c>
      <c r="R1525" s="7" t="str">
        <f t="shared" si="246"/>
        <v/>
      </c>
      <c r="W1525" s="9" t="str">
        <f t="shared" si="247"/>
        <v/>
      </c>
      <c r="AH1525" s="9" t="str">
        <f t="shared" si="248"/>
        <v/>
      </c>
      <c r="AI1525" s="9" t="str">
        <f t="shared" si="249"/>
        <v/>
      </c>
    </row>
    <row r="1526" spans="1:35" ht="20.100000000000001" customHeight="1">
      <c r="A1526" s="8" t="str">
        <f t="shared" si="250"/>
        <v/>
      </c>
      <c r="M1526" s="7" t="str">
        <f>IF(A1526="","",IF(S1526="",IF(A1526="","",VLOOKUP(K1526,calendar_price_2013,MATCH(SUMIF(A$2:A12116,A1526,L$2:L12116),Sheet2!$C$1:$P$1,0)+1,0)),S1526)*L1526)</f>
        <v/>
      </c>
      <c r="N1526" s="7" t="str">
        <f t="shared" si="244"/>
        <v/>
      </c>
      <c r="O1526" s="7" t="str">
        <f t="shared" si="245"/>
        <v/>
      </c>
      <c r="R1526" s="7" t="str">
        <f t="shared" si="246"/>
        <v/>
      </c>
      <c r="W1526" s="9" t="str">
        <f t="shared" si="247"/>
        <v/>
      </c>
      <c r="AH1526" s="9" t="str">
        <f t="shared" si="248"/>
        <v/>
      </c>
      <c r="AI1526" s="9" t="str">
        <f t="shared" si="249"/>
        <v/>
      </c>
    </row>
    <row r="1527" spans="1:35" ht="20.100000000000001" customHeight="1">
      <c r="A1527" s="8" t="str">
        <f t="shared" si="250"/>
        <v/>
      </c>
      <c r="M1527" s="7" t="str">
        <f>IF(A1527="","",IF(S1527="",IF(A1527="","",VLOOKUP(K1527,calendar_price_2013,MATCH(SUMIF(A$2:A12117,A1527,L$2:L12117),Sheet2!$C$1:$P$1,0)+1,0)),S1527)*L1527)</f>
        <v/>
      </c>
      <c r="N1527" s="7" t="str">
        <f t="shared" si="244"/>
        <v/>
      </c>
      <c r="O1527" s="7" t="str">
        <f t="shared" si="245"/>
        <v/>
      </c>
      <c r="R1527" s="7" t="str">
        <f t="shared" si="246"/>
        <v/>
      </c>
      <c r="W1527" s="9" t="str">
        <f t="shared" si="247"/>
        <v/>
      </c>
      <c r="AH1527" s="9" t="str">
        <f t="shared" si="248"/>
        <v/>
      </c>
      <c r="AI1527" s="9" t="str">
        <f t="shared" si="249"/>
        <v/>
      </c>
    </row>
    <row r="1528" spans="1:35" ht="20.100000000000001" customHeight="1">
      <c r="A1528" s="8" t="str">
        <f t="shared" si="250"/>
        <v/>
      </c>
      <c r="M1528" s="7" t="str">
        <f>IF(A1528="","",IF(S1528="",IF(A1528="","",VLOOKUP(K1528,calendar_price_2013,MATCH(SUMIF(A$2:A12118,A1528,L$2:L12118),Sheet2!$C$1:$P$1,0)+1,0)),S1528)*L1528)</f>
        <v/>
      </c>
      <c r="N1528" s="7" t="str">
        <f t="shared" si="244"/>
        <v/>
      </c>
      <c r="O1528" s="7" t="str">
        <f t="shared" si="245"/>
        <v/>
      </c>
      <c r="R1528" s="7" t="str">
        <f t="shared" si="246"/>
        <v/>
      </c>
      <c r="W1528" s="9" t="str">
        <f t="shared" si="247"/>
        <v/>
      </c>
      <c r="AH1528" s="9" t="str">
        <f t="shared" si="248"/>
        <v/>
      </c>
      <c r="AI1528" s="9" t="str">
        <f t="shared" si="249"/>
        <v/>
      </c>
    </row>
    <row r="1529" spans="1:35" ht="20.100000000000001" customHeight="1">
      <c r="A1529" s="8" t="str">
        <f t="shared" si="250"/>
        <v/>
      </c>
      <c r="M1529" s="7" t="str">
        <f>IF(A1529="","",IF(S1529="",IF(A1529="","",VLOOKUP(K1529,calendar_price_2013,MATCH(SUMIF(A$2:A12119,A1529,L$2:L12119),Sheet2!$C$1:$P$1,0)+1,0)),S1529)*L1529)</f>
        <v/>
      </c>
      <c r="N1529" s="7" t="str">
        <f t="shared" si="244"/>
        <v/>
      </c>
      <c r="O1529" s="7" t="str">
        <f t="shared" si="245"/>
        <v/>
      </c>
      <c r="R1529" s="7" t="str">
        <f t="shared" si="246"/>
        <v/>
      </c>
      <c r="W1529" s="9" t="str">
        <f t="shared" si="247"/>
        <v/>
      </c>
      <c r="AH1529" s="9" t="str">
        <f t="shared" si="248"/>
        <v/>
      </c>
      <c r="AI1529" s="9" t="str">
        <f t="shared" si="249"/>
        <v/>
      </c>
    </row>
    <row r="1530" spans="1:35" ht="20.100000000000001" customHeight="1">
      <c r="A1530" s="8" t="str">
        <f t="shared" si="250"/>
        <v/>
      </c>
      <c r="M1530" s="7" t="str">
        <f>IF(A1530="","",IF(S1530="",IF(A1530="","",VLOOKUP(K1530,calendar_price_2013,MATCH(SUMIF(A$2:A12120,A1530,L$2:L12120),Sheet2!$C$1:$P$1,0)+1,0)),S1530)*L1530)</f>
        <v/>
      </c>
      <c r="N1530" s="7" t="str">
        <f t="shared" si="244"/>
        <v/>
      </c>
      <c r="O1530" s="7" t="str">
        <f t="shared" si="245"/>
        <v/>
      </c>
      <c r="R1530" s="7" t="str">
        <f t="shared" si="246"/>
        <v/>
      </c>
      <c r="W1530" s="9" t="str">
        <f t="shared" si="247"/>
        <v/>
      </c>
      <c r="AH1530" s="9" t="str">
        <f t="shared" si="248"/>
        <v/>
      </c>
      <c r="AI1530" s="9" t="str">
        <f t="shared" si="249"/>
        <v/>
      </c>
    </row>
    <row r="1531" spans="1:35" ht="20.100000000000001" customHeight="1">
      <c r="A1531" s="8" t="str">
        <f t="shared" si="250"/>
        <v/>
      </c>
      <c r="M1531" s="7" t="str">
        <f>IF(A1531="","",IF(S1531="",IF(A1531="","",VLOOKUP(K1531,calendar_price_2013,MATCH(SUMIF(A$2:A12121,A1531,L$2:L12121),Sheet2!$C$1:$P$1,0)+1,0)),S1531)*L1531)</f>
        <v/>
      </c>
      <c r="N1531" s="7" t="str">
        <f t="shared" si="244"/>
        <v/>
      </c>
      <c r="O1531" s="7" t="str">
        <f t="shared" si="245"/>
        <v/>
      </c>
      <c r="R1531" s="7" t="str">
        <f t="shared" si="246"/>
        <v/>
      </c>
      <c r="W1531" s="9" t="str">
        <f t="shared" si="247"/>
        <v/>
      </c>
      <c r="AH1531" s="9" t="str">
        <f t="shared" si="248"/>
        <v/>
      </c>
      <c r="AI1531" s="9" t="str">
        <f t="shared" si="249"/>
        <v/>
      </c>
    </row>
    <row r="1532" spans="1:35" ht="20.100000000000001" customHeight="1">
      <c r="A1532" s="8" t="str">
        <f t="shared" si="250"/>
        <v/>
      </c>
      <c r="M1532" s="7" t="str">
        <f>IF(A1532="","",IF(S1532="",IF(A1532="","",VLOOKUP(K1532,calendar_price_2013,MATCH(SUMIF(A$2:A12122,A1532,L$2:L12122),Sheet2!$C$1:$P$1,0)+1,0)),S1532)*L1532)</f>
        <v/>
      </c>
      <c r="N1532" s="7" t="str">
        <f t="shared" si="244"/>
        <v/>
      </c>
      <c r="O1532" s="7" t="str">
        <f t="shared" si="245"/>
        <v/>
      </c>
      <c r="R1532" s="7" t="str">
        <f t="shared" si="246"/>
        <v/>
      </c>
      <c r="W1532" s="9" t="str">
        <f t="shared" si="247"/>
        <v/>
      </c>
      <c r="AH1532" s="9" t="str">
        <f t="shared" si="248"/>
        <v/>
      </c>
      <c r="AI1532" s="9" t="str">
        <f t="shared" si="249"/>
        <v/>
      </c>
    </row>
    <row r="1533" spans="1:35" ht="20.100000000000001" customHeight="1">
      <c r="A1533" s="8" t="str">
        <f t="shared" si="250"/>
        <v/>
      </c>
      <c r="M1533" s="7" t="str">
        <f>IF(A1533="","",IF(S1533="",IF(A1533="","",VLOOKUP(K1533,calendar_price_2013,MATCH(SUMIF(A$2:A12123,A1533,L$2:L12123),Sheet2!$C$1:$P$1,0)+1,0)),S1533)*L1533)</f>
        <v/>
      </c>
      <c r="N1533" s="7" t="str">
        <f t="shared" si="244"/>
        <v/>
      </c>
      <c r="O1533" s="7" t="str">
        <f t="shared" si="245"/>
        <v/>
      </c>
      <c r="R1533" s="7" t="str">
        <f t="shared" si="246"/>
        <v/>
      </c>
      <c r="W1533" s="9" t="str">
        <f t="shared" si="247"/>
        <v/>
      </c>
      <c r="AH1533" s="9" t="str">
        <f t="shared" si="248"/>
        <v/>
      </c>
      <c r="AI1533" s="9" t="str">
        <f t="shared" si="249"/>
        <v/>
      </c>
    </row>
    <row r="1534" spans="1:35" ht="20.100000000000001" customHeight="1">
      <c r="A1534" s="8" t="str">
        <f t="shared" si="250"/>
        <v/>
      </c>
      <c r="M1534" s="7" t="str">
        <f>IF(A1534="","",IF(S1534="",IF(A1534="","",VLOOKUP(K1534,calendar_price_2013,MATCH(SUMIF(A$2:A12124,A1534,L$2:L12124),Sheet2!$C$1:$P$1,0)+1,0)),S1534)*L1534)</f>
        <v/>
      </c>
      <c r="N1534" s="7" t="str">
        <f t="shared" si="244"/>
        <v/>
      </c>
      <c r="O1534" s="7" t="str">
        <f t="shared" si="245"/>
        <v/>
      </c>
      <c r="R1534" s="7" t="str">
        <f t="shared" si="246"/>
        <v/>
      </c>
      <c r="W1534" s="9" t="str">
        <f t="shared" si="247"/>
        <v/>
      </c>
      <c r="AH1534" s="9" t="str">
        <f t="shared" si="248"/>
        <v/>
      </c>
      <c r="AI1534" s="9" t="str">
        <f t="shared" si="249"/>
        <v/>
      </c>
    </row>
    <row r="1535" spans="1:35" ht="20.100000000000001" customHeight="1">
      <c r="A1535" s="8" t="str">
        <f t="shared" si="250"/>
        <v/>
      </c>
      <c r="M1535" s="7" t="str">
        <f>IF(A1535="","",IF(S1535="",IF(A1535="","",VLOOKUP(K1535,calendar_price_2013,MATCH(SUMIF(A$2:A12125,A1535,L$2:L12125),Sheet2!$C$1:$P$1,0)+1,0)),S1535)*L1535)</f>
        <v/>
      </c>
      <c r="N1535" s="7" t="str">
        <f t="shared" si="244"/>
        <v/>
      </c>
      <c r="O1535" s="7" t="str">
        <f t="shared" si="245"/>
        <v/>
      </c>
      <c r="R1535" s="7" t="str">
        <f t="shared" si="246"/>
        <v/>
      </c>
      <c r="W1535" s="9" t="str">
        <f t="shared" si="247"/>
        <v/>
      </c>
      <c r="AH1535" s="9" t="str">
        <f t="shared" si="248"/>
        <v/>
      </c>
      <c r="AI1535" s="9" t="str">
        <f t="shared" si="249"/>
        <v/>
      </c>
    </row>
    <row r="1536" spans="1:35" ht="20.100000000000001" customHeight="1">
      <c r="A1536" s="8" t="str">
        <f t="shared" si="250"/>
        <v/>
      </c>
      <c r="M1536" s="7" t="str">
        <f>IF(A1536="","",IF(S1536="",IF(A1536="","",VLOOKUP(K1536,calendar_price_2013,MATCH(SUMIF(A$2:A12126,A1536,L$2:L12126),Sheet2!$C$1:$P$1,0)+1,0)),S1536)*L1536)</f>
        <v/>
      </c>
      <c r="N1536" s="7" t="str">
        <f t="shared" si="244"/>
        <v/>
      </c>
      <c r="O1536" s="7" t="str">
        <f t="shared" si="245"/>
        <v/>
      </c>
      <c r="R1536" s="7" t="str">
        <f t="shared" si="246"/>
        <v/>
      </c>
      <c r="W1536" s="9" t="str">
        <f t="shared" si="247"/>
        <v/>
      </c>
      <c r="AH1536" s="9" t="str">
        <f t="shared" si="248"/>
        <v/>
      </c>
      <c r="AI1536" s="9" t="str">
        <f t="shared" si="249"/>
        <v/>
      </c>
    </row>
    <row r="1537" spans="1:35" ht="20.100000000000001" customHeight="1">
      <c r="A1537" s="8" t="str">
        <f t="shared" si="250"/>
        <v/>
      </c>
      <c r="M1537" s="7" t="str">
        <f>IF(A1537="","",IF(S1537="",IF(A1537="","",VLOOKUP(K1537,calendar_price_2013,MATCH(SUMIF(A$2:A12127,A1537,L$2:L12127),Sheet2!$C$1:$P$1,0)+1,0)),S1537)*L1537)</f>
        <v/>
      </c>
      <c r="N1537" s="7" t="str">
        <f t="shared" si="244"/>
        <v/>
      </c>
      <c r="O1537" s="7" t="str">
        <f t="shared" si="245"/>
        <v/>
      </c>
      <c r="R1537" s="7" t="str">
        <f t="shared" si="246"/>
        <v/>
      </c>
      <c r="W1537" s="9" t="str">
        <f t="shared" si="247"/>
        <v/>
      </c>
      <c r="AH1537" s="9" t="str">
        <f t="shared" si="248"/>
        <v/>
      </c>
      <c r="AI1537" s="9" t="str">
        <f t="shared" si="249"/>
        <v/>
      </c>
    </row>
    <row r="1538" spans="1:35" ht="20.100000000000001" customHeight="1">
      <c r="A1538" s="8" t="str">
        <f t="shared" si="250"/>
        <v/>
      </c>
      <c r="M1538" s="7" t="str">
        <f>IF(A1538="","",IF(S1538="",IF(A1538="","",VLOOKUP(K1538,calendar_price_2013,MATCH(SUMIF(A$2:A12128,A1538,L$2:L12128),Sheet2!$C$1:$P$1,0)+1,0)),S1538)*L1538)</f>
        <v/>
      </c>
      <c r="N1538" s="7" t="str">
        <f t="shared" si="244"/>
        <v/>
      </c>
      <c r="O1538" s="7" t="str">
        <f t="shared" si="245"/>
        <v/>
      </c>
      <c r="R1538" s="7" t="str">
        <f t="shared" si="246"/>
        <v/>
      </c>
      <c r="W1538" s="9" t="str">
        <f t="shared" si="247"/>
        <v/>
      </c>
      <c r="AH1538" s="9" t="str">
        <f t="shared" si="248"/>
        <v/>
      </c>
      <c r="AI1538" s="9" t="str">
        <f t="shared" si="249"/>
        <v/>
      </c>
    </row>
    <row r="1539" spans="1:35" ht="20.100000000000001" customHeight="1">
      <c r="A1539" s="8" t="str">
        <f t="shared" si="250"/>
        <v/>
      </c>
      <c r="M1539" s="7" t="str">
        <f>IF(A1539="","",IF(S1539="",IF(A1539="","",VLOOKUP(K1539,calendar_price_2013,MATCH(SUMIF(A$2:A12129,A1539,L$2:L12129),Sheet2!$C$1:$P$1,0)+1,0)),S1539)*L1539)</f>
        <v/>
      </c>
      <c r="N1539" s="7" t="str">
        <f t="shared" si="244"/>
        <v/>
      </c>
      <c r="O1539" s="7" t="str">
        <f t="shared" si="245"/>
        <v/>
      </c>
      <c r="R1539" s="7" t="str">
        <f t="shared" si="246"/>
        <v/>
      </c>
      <c r="W1539" s="9" t="str">
        <f t="shared" si="247"/>
        <v/>
      </c>
      <c r="AH1539" s="9" t="str">
        <f t="shared" si="248"/>
        <v/>
      </c>
      <c r="AI1539" s="9" t="str">
        <f t="shared" si="249"/>
        <v/>
      </c>
    </row>
    <row r="1540" spans="1:35" ht="20.100000000000001" customHeight="1">
      <c r="A1540" s="8" t="str">
        <f t="shared" si="250"/>
        <v/>
      </c>
      <c r="M1540" s="7" t="str">
        <f>IF(A1540="","",IF(S1540="",IF(A1540="","",VLOOKUP(K1540,calendar_price_2013,MATCH(SUMIF(A$2:A12130,A1540,L$2:L12130),Sheet2!$C$1:$P$1,0)+1,0)),S1540)*L1540)</f>
        <v/>
      </c>
      <c r="N1540" s="7" t="str">
        <f t="shared" si="244"/>
        <v/>
      </c>
      <c r="O1540" s="7" t="str">
        <f t="shared" si="245"/>
        <v/>
      </c>
      <c r="R1540" s="7" t="str">
        <f t="shared" si="246"/>
        <v/>
      </c>
      <c r="W1540" s="9" t="str">
        <f t="shared" si="247"/>
        <v/>
      </c>
      <c r="AH1540" s="9" t="str">
        <f t="shared" si="248"/>
        <v/>
      </c>
      <c r="AI1540" s="9" t="str">
        <f t="shared" si="249"/>
        <v/>
      </c>
    </row>
    <row r="1541" spans="1:35" ht="20.100000000000001" customHeight="1">
      <c r="A1541" s="8" t="str">
        <f t="shared" si="250"/>
        <v/>
      </c>
      <c r="M1541" s="7" t="str">
        <f>IF(A1541="","",IF(S1541="",IF(A1541="","",VLOOKUP(K1541,calendar_price_2013,MATCH(SUMIF(A$2:A12131,A1541,L$2:L12131),Sheet2!$C$1:$P$1,0)+1,0)),S1541)*L1541)</f>
        <v/>
      </c>
      <c r="N1541" s="7" t="str">
        <f t="shared" si="244"/>
        <v/>
      </c>
      <c r="O1541" s="7" t="str">
        <f t="shared" si="245"/>
        <v/>
      </c>
      <c r="R1541" s="7" t="str">
        <f t="shared" si="246"/>
        <v/>
      </c>
      <c r="W1541" s="9" t="str">
        <f t="shared" si="247"/>
        <v/>
      </c>
      <c r="AH1541" s="9" t="str">
        <f t="shared" si="248"/>
        <v/>
      </c>
      <c r="AI1541" s="9" t="str">
        <f t="shared" si="249"/>
        <v/>
      </c>
    </row>
    <row r="1542" spans="1:35" ht="20.100000000000001" customHeight="1">
      <c r="A1542" s="8" t="str">
        <f t="shared" si="250"/>
        <v/>
      </c>
      <c r="M1542" s="7" t="str">
        <f>IF(A1542="","",IF(S1542="",IF(A1542="","",VLOOKUP(K1542,calendar_price_2013,MATCH(SUMIF(A$2:A12132,A1542,L$2:L12132),Sheet2!$C$1:$P$1,0)+1,0)),S1542)*L1542)</f>
        <v/>
      </c>
      <c r="N1542" s="7" t="str">
        <f t="shared" si="244"/>
        <v/>
      </c>
      <c r="O1542" s="7" t="str">
        <f t="shared" si="245"/>
        <v/>
      </c>
      <c r="R1542" s="7" t="str">
        <f t="shared" si="246"/>
        <v/>
      </c>
      <c r="W1542" s="9" t="str">
        <f t="shared" si="247"/>
        <v/>
      </c>
      <c r="AH1542" s="9" t="str">
        <f t="shared" si="248"/>
        <v/>
      </c>
      <c r="AI1542" s="9" t="str">
        <f t="shared" si="249"/>
        <v/>
      </c>
    </row>
    <row r="1543" spans="1:35" ht="20.100000000000001" customHeight="1">
      <c r="A1543" s="8" t="str">
        <f t="shared" si="250"/>
        <v/>
      </c>
      <c r="M1543" s="7" t="str">
        <f>IF(A1543="","",IF(S1543="",IF(A1543="","",VLOOKUP(K1543,calendar_price_2013,MATCH(SUMIF(A$2:A12133,A1543,L$2:L12133),Sheet2!$C$1:$P$1,0)+1,0)),S1543)*L1543)</f>
        <v/>
      </c>
      <c r="N1543" s="7" t="str">
        <f t="shared" si="244"/>
        <v/>
      </c>
      <c r="O1543" s="7" t="str">
        <f t="shared" si="245"/>
        <v/>
      </c>
      <c r="R1543" s="7" t="str">
        <f t="shared" si="246"/>
        <v/>
      </c>
      <c r="W1543" s="9" t="str">
        <f t="shared" si="247"/>
        <v/>
      </c>
      <c r="AH1543" s="9" t="str">
        <f t="shared" si="248"/>
        <v/>
      </c>
      <c r="AI1543" s="9" t="str">
        <f t="shared" si="249"/>
        <v/>
      </c>
    </row>
    <row r="1544" spans="1:35" ht="20.100000000000001" customHeight="1">
      <c r="A1544" s="8" t="str">
        <f t="shared" si="250"/>
        <v/>
      </c>
      <c r="M1544" s="7" t="str">
        <f>IF(A1544="","",IF(S1544="",IF(A1544="","",VLOOKUP(K1544,calendar_price_2013,MATCH(SUMIF(A$2:A12134,A1544,L$2:L12134),Sheet2!$C$1:$P$1,0)+1,0)),S1544)*L1544)</f>
        <v/>
      </c>
      <c r="N1544" s="7" t="str">
        <f t="shared" si="244"/>
        <v/>
      </c>
      <c r="O1544" s="7" t="str">
        <f t="shared" si="245"/>
        <v/>
      </c>
      <c r="R1544" s="7" t="str">
        <f t="shared" si="246"/>
        <v/>
      </c>
      <c r="W1544" s="9" t="str">
        <f t="shared" si="247"/>
        <v/>
      </c>
      <c r="AH1544" s="9" t="str">
        <f t="shared" si="248"/>
        <v/>
      </c>
      <c r="AI1544" s="9" t="str">
        <f t="shared" si="249"/>
        <v/>
      </c>
    </row>
    <row r="1545" spans="1:35" ht="20.100000000000001" customHeight="1">
      <c r="A1545" s="8" t="str">
        <f t="shared" si="250"/>
        <v/>
      </c>
      <c r="M1545" s="7" t="str">
        <f>IF(A1545="","",IF(S1545="",IF(A1545="","",VLOOKUP(K1545,calendar_price_2013,MATCH(SUMIF(A$2:A12135,A1545,L$2:L12135),Sheet2!$C$1:$P$1,0)+1,0)),S1545)*L1545)</f>
        <v/>
      </c>
      <c r="N1545" s="7" t="str">
        <f t="shared" si="244"/>
        <v/>
      </c>
      <c r="O1545" s="7" t="str">
        <f t="shared" si="245"/>
        <v/>
      </c>
      <c r="R1545" s="7" t="str">
        <f t="shared" si="246"/>
        <v/>
      </c>
      <c r="W1545" s="9" t="str">
        <f t="shared" si="247"/>
        <v/>
      </c>
      <c r="AH1545" s="9" t="str">
        <f t="shared" si="248"/>
        <v/>
      </c>
      <c r="AI1545" s="9" t="str">
        <f t="shared" si="249"/>
        <v/>
      </c>
    </row>
    <row r="1546" spans="1:35" ht="20.100000000000001" customHeight="1">
      <c r="A1546" s="8" t="str">
        <f t="shared" si="250"/>
        <v/>
      </c>
      <c r="M1546" s="7" t="str">
        <f>IF(A1546="","",IF(S1546="",IF(A1546="","",VLOOKUP(K1546,calendar_price_2013,MATCH(SUMIF(A$2:A12136,A1546,L$2:L12136),Sheet2!$C$1:$P$1,0)+1,0)),S1546)*L1546)</f>
        <v/>
      </c>
      <c r="N1546" s="7" t="str">
        <f t="shared" si="244"/>
        <v/>
      </c>
      <c r="O1546" s="7" t="str">
        <f t="shared" si="245"/>
        <v/>
      </c>
      <c r="R1546" s="7" t="str">
        <f t="shared" si="246"/>
        <v/>
      </c>
      <c r="W1546" s="9" t="str">
        <f t="shared" si="247"/>
        <v/>
      </c>
      <c r="AH1546" s="9" t="str">
        <f t="shared" si="248"/>
        <v/>
      </c>
      <c r="AI1546" s="9" t="str">
        <f t="shared" si="249"/>
        <v/>
      </c>
    </row>
    <row r="1547" spans="1:35" ht="20.100000000000001" customHeight="1">
      <c r="A1547" s="8" t="str">
        <f t="shared" si="250"/>
        <v/>
      </c>
      <c r="M1547" s="7" t="str">
        <f>IF(A1547="","",IF(S1547="",IF(A1547="","",VLOOKUP(K1547,calendar_price_2013,MATCH(SUMIF(A$2:A12137,A1547,L$2:L12137),Sheet2!$C$1:$P$1,0)+1,0)),S1547)*L1547)</f>
        <v/>
      </c>
      <c r="N1547" s="7" t="str">
        <f t="shared" si="244"/>
        <v/>
      </c>
      <c r="O1547" s="7" t="str">
        <f t="shared" si="245"/>
        <v/>
      </c>
      <c r="R1547" s="7" t="str">
        <f t="shared" si="246"/>
        <v/>
      </c>
      <c r="W1547" s="9" t="str">
        <f t="shared" si="247"/>
        <v/>
      </c>
      <c r="AH1547" s="9" t="str">
        <f t="shared" si="248"/>
        <v/>
      </c>
      <c r="AI1547" s="9" t="str">
        <f t="shared" si="249"/>
        <v/>
      </c>
    </row>
    <row r="1548" spans="1:35" ht="20.100000000000001" customHeight="1">
      <c r="A1548" s="8" t="str">
        <f t="shared" si="250"/>
        <v/>
      </c>
      <c r="M1548" s="7" t="str">
        <f>IF(A1548="","",IF(S1548="",IF(A1548="","",VLOOKUP(K1548,calendar_price_2013,MATCH(SUMIF(A$2:A12138,A1548,L$2:L12138),Sheet2!$C$1:$P$1,0)+1,0)),S1548)*L1548)</f>
        <v/>
      </c>
      <c r="N1548" s="7" t="str">
        <f t="shared" si="244"/>
        <v/>
      </c>
      <c r="O1548" s="7" t="str">
        <f t="shared" si="245"/>
        <v/>
      </c>
      <c r="R1548" s="7" t="str">
        <f t="shared" si="246"/>
        <v/>
      </c>
      <c r="W1548" s="9" t="str">
        <f t="shared" si="247"/>
        <v/>
      </c>
      <c r="AH1548" s="9" t="str">
        <f t="shared" si="248"/>
        <v/>
      </c>
      <c r="AI1548" s="9" t="str">
        <f t="shared" si="249"/>
        <v/>
      </c>
    </row>
    <row r="1549" spans="1:35" ht="20.100000000000001" customHeight="1">
      <c r="A1549" s="8" t="str">
        <f t="shared" si="250"/>
        <v/>
      </c>
      <c r="M1549" s="7" t="str">
        <f>IF(A1549="","",IF(S1549="",IF(A1549="","",VLOOKUP(K1549,calendar_price_2013,MATCH(SUMIF(A$2:A12139,A1549,L$2:L12139),Sheet2!$C$1:$P$1,0)+1,0)),S1549)*L1549)</f>
        <v/>
      </c>
      <c r="N1549" s="7" t="str">
        <f t="shared" si="244"/>
        <v/>
      </c>
      <c r="O1549" s="7" t="str">
        <f t="shared" si="245"/>
        <v/>
      </c>
      <c r="R1549" s="7" t="str">
        <f t="shared" si="246"/>
        <v/>
      </c>
      <c r="W1549" s="9" t="str">
        <f t="shared" si="247"/>
        <v/>
      </c>
      <c r="AH1549" s="9" t="str">
        <f t="shared" si="248"/>
        <v/>
      </c>
      <c r="AI1549" s="9" t="str">
        <f t="shared" si="249"/>
        <v/>
      </c>
    </row>
    <row r="1550" spans="1:35" ht="20.100000000000001" customHeight="1">
      <c r="A1550" s="8" t="str">
        <f t="shared" si="250"/>
        <v/>
      </c>
      <c r="M1550" s="7" t="str">
        <f>IF(A1550="","",IF(S1550="",IF(A1550="","",VLOOKUP(K1550,calendar_price_2013,MATCH(SUMIF(A$2:A12140,A1550,L$2:L12140),Sheet2!$C$1:$P$1,0)+1,0)),S1550)*L1550)</f>
        <v/>
      </c>
      <c r="N1550" s="7" t="str">
        <f t="shared" si="244"/>
        <v/>
      </c>
      <c r="O1550" s="7" t="str">
        <f t="shared" si="245"/>
        <v/>
      </c>
      <c r="R1550" s="7" t="str">
        <f t="shared" si="246"/>
        <v/>
      </c>
      <c r="W1550" s="9" t="str">
        <f t="shared" si="247"/>
        <v/>
      </c>
      <c r="AH1550" s="9" t="str">
        <f t="shared" si="248"/>
        <v/>
      </c>
      <c r="AI1550" s="9" t="str">
        <f t="shared" si="249"/>
        <v/>
      </c>
    </row>
    <row r="1551" spans="1:35" ht="20.100000000000001" customHeight="1">
      <c r="A1551" s="8" t="str">
        <f t="shared" si="250"/>
        <v/>
      </c>
      <c r="M1551" s="7" t="str">
        <f>IF(A1551="","",IF(S1551="",IF(A1551="","",VLOOKUP(K1551,calendar_price_2013,MATCH(SUMIF(A$2:A12141,A1551,L$2:L12141),Sheet2!$C$1:$P$1,0)+1,0)),S1551)*L1551)</f>
        <v/>
      </c>
      <c r="N1551" s="7" t="str">
        <f t="shared" si="244"/>
        <v/>
      </c>
      <c r="O1551" s="7" t="str">
        <f t="shared" si="245"/>
        <v/>
      </c>
      <c r="R1551" s="7" t="str">
        <f t="shared" si="246"/>
        <v/>
      </c>
      <c r="W1551" s="9" t="str">
        <f t="shared" si="247"/>
        <v/>
      </c>
      <c r="AH1551" s="9" t="str">
        <f t="shared" si="248"/>
        <v/>
      </c>
      <c r="AI1551" s="9" t="str">
        <f t="shared" si="249"/>
        <v/>
      </c>
    </row>
    <row r="1552" spans="1:35" ht="20.100000000000001" customHeight="1">
      <c r="A1552" s="8" t="str">
        <f t="shared" si="250"/>
        <v/>
      </c>
      <c r="M1552" s="7" t="str">
        <f>IF(A1552="","",IF(S1552="",IF(A1552="","",VLOOKUP(K1552,calendar_price_2013,MATCH(SUMIF(A$2:A12142,A1552,L$2:L12142),Sheet2!$C$1:$P$1,0)+1,0)),S1552)*L1552)</f>
        <v/>
      </c>
      <c r="N1552" s="7" t="str">
        <f t="shared" si="244"/>
        <v/>
      </c>
      <c r="O1552" s="7" t="str">
        <f t="shared" si="245"/>
        <v/>
      </c>
      <c r="R1552" s="7" t="str">
        <f t="shared" si="246"/>
        <v/>
      </c>
      <c r="W1552" s="9" t="str">
        <f t="shared" si="247"/>
        <v/>
      </c>
      <c r="AH1552" s="9" t="str">
        <f t="shared" si="248"/>
        <v/>
      </c>
      <c r="AI1552" s="9" t="str">
        <f t="shared" si="249"/>
        <v/>
      </c>
    </row>
    <row r="1553" spans="1:35" ht="20.100000000000001" customHeight="1">
      <c r="A1553" s="8" t="str">
        <f t="shared" si="250"/>
        <v/>
      </c>
      <c r="M1553" s="7" t="str">
        <f>IF(A1553="","",IF(S1553="",IF(A1553="","",VLOOKUP(K1553,calendar_price_2013,MATCH(SUMIF(A$2:A12143,A1553,L$2:L12143),Sheet2!$C$1:$P$1,0)+1,0)),S1553)*L1553)</f>
        <v/>
      </c>
      <c r="N1553" s="7" t="str">
        <f t="shared" si="244"/>
        <v/>
      </c>
      <c r="O1553" s="7" t="str">
        <f t="shared" si="245"/>
        <v/>
      </c>
      <c r="R1553" s="7" t="str">
        <f t="shared" si="246"/>
        <v/>
      </c>
      <c r="W1553" s="9" t="str">
        <f t="shared" si="247"/>
        <v/>
      </c>
      <c r="AH1553" s="9" t="str">
        <f t="shared" si="248"/>
        <v/>
      </c>
      <c r="AI1553" s="9" t="str">
        <f t="shared" si="249"/>
        <v/>
      </c>
    </row>
    <row r="1554" spans="1:35" ht="20.100000000000001" customHeight="1">
      <c r="A1554" s="8" t="str">
        <f t="shared" si="250"/>
        <v/>
      </c>
      <c r="M1554" s="7" t="str">
        <f>IF(A1554="","",IF(S1554="",IF(A1554="","",VLOOKUP(K1554,calendar_price_2013,MATCH(SUMIF(A$2:A12144,A1554,L$2:L12144),Sheet2!$C$1:$P$1,0)+1,0)),S1554)*L1554)</f>
        <v/>
      </c>
      <c r="N1554" s="7" t="str">
        <f t="shared" si="244"/>
        <v/>
      </c>
      <c r="O1554" s="7" t="str">
        <f t="shared" si="245"/>
        <v/>
      </c>
      <c r="R1554" s="7" t="str">
        <f t="shared" si="246"/>
        <v/>
      </c>
      <c r="W1554" s="9" t="str">
        <f t="shared" si="247"/>
        <v/>
      </c>
      <c r="AH1554" s="9" t="str">
        <f t="shared" si="248"/>
        <v/>
      </c>
      <c r="AI1554" s="9" t="str">
        <f t="shared" si="249"/>
        <v/>
      </c>
    </row>
    <row r="1555" spans="1:35" ht="20.100000000000001" customHeight="1">
      <c r="A1555" s="8" t="str">
        <f t="shared" si="250"/>
        <v/>
      </c>
      <c r="M1555" s="7" t="str">
        <f>IF(A1555="","",IF(S1555="",IF(A1555="","",VLOOKUP(K1555,calendar_price_2013,MATCH(SUMIF(A$2:A12145,A1555,L$2:L12145),Sheet2!$C$1:$P$1,0)+1,0)),S1555)*L1555)</f>
        <v/>
      </c>
      <c r="N1555" s="7" t="str">
        <f t="shared" si="244"/>
        <v/>
      </c>
      <c r="O1555" s="7" t="str">
        <f t="shared" si="245"/>
        <v/>
      </c>
      <c r="R1555" s="7" t="str">
        <f t="shared" si="246"/>
        <v/>
      </c>
      <c r="W1555" s="9" t="str">
        <f t="shared" si="247"/>
        <v/>
      </c>
      <c r="AH1555" s="9" t="str">
        <f t="shared" si="248"/>
        <v/>
      </c>
      <c r="AI1555" s="9" t="str">
        <f t="shared" si="249"/>
        <v/>
      </c>
    </row>
    <row r="1556" spans="1:35" ht="20.100000000000001" customHeight="1">
      <c r="A1556" s="8" t="str">
        <f t="shared" si="250"/>
        <v/>
      </c>
      <c r="M1556" s="7" t="str">
        <f>IF(A1556="","",IF(S1556="",IF(A1556="","",VLOOKUP(K1556,calendar_price_2013,MATCH(SUMIF(A$2:A12146,A1556,L$2:L12146),Sheet2!$C$1:$P$1,0)+1,0)),S1556)*L1556)</f>
        <v/>
      </c>
      <c r="N1556" s="7" t="str">
        <f t="shared" si="244"/>
        <v/>
      </c>
      <c r="O1556" s="7" t="str">
        <f t="shared" si="245"/>
        <v/>
      </c>
      <c r="R1556" s="7" t="str">
        <f t="shared" si="246"/>
        <v/>
      </c>
      <c r="W1556" s="9" t="str">
        <f t="shared" si="247"/>
        <v/>
      </c>
      <c r="AH1556" s="9" t="str">
        <f t="shared" si="248"/>
        <v/>
      </c>
      <c r="AI1556" s="9" t="str">
        <f t="shared" si="249"/>
        <v/>
      </c>
    </row>
    <row r="1557" spans="1:35" ht="20.100000000000001" customHeight="1">
      <c r="A1557" s="8" t="str">
        <f t="shared" si="250"/>
        <v/>
      </c>
      <c r="M1557" s="7" t="str">
        <f>IF(A1557="","",IF(S1557="",IF(A1557="","",VLOOKUP(K1557,calendar_price_2013,MATCH(SUMIF(A$2:A12147,A1557,L$2:L12147),Sheet2!$C$1:$P$1,0)+1,0)),S1557)*L1557)</f>
        <v/>
      </c>
      <c r="N1557" s="7" t="str">
        <f t="shared" si="244"/>
        <v/>
      </c>
      <c r="O1557" s="7" t="str">
        <f t="shared" si="245"/>
        <v/>
      </c>
      <c r="R1557" s="7" t="str">
        <f t="shared" si="246"/>
        <v/>
      </c>
      <c r="W1557" s="9" t="str">
        <f t="shared" si="247"/>
        <v/>
      </c>
      <c r="AH1557" s="9" t="str">
        <f t="shared" si="248"/>
        <v/>
      </c>
      <c r="AI1557" s="9" t="str">
        <f t="shared" si="249"/>
        <v/>
      </c>
    </row>
    <row r="1558" spans="1:35" ht="20.100000000000001" customHeight="1">
      <c r="A1558" s="8" t="str">
        <f t="shared" si="250"/>
        <v/>
      </c>
      <c r="M1558" s="7" t="str">
        <f>IF(A1558="","",IF(S1558="",IF(A1558="","",VLOOKUP(K1558,calendar_price_2013,MATCH(SUMIF(A$2:A12148,A1558,L$2:L12148),Sheet2!$C$1:$P$1,0)+1,0)),S1558)*L1558)</f>
        <v/>
      </c>
      <c r="N1558" s="7" t="str">
        <f t="shared" si="244"/>
        <v/>
      </c>
      <c r="O1558" s="7" t="str">
        <f t="shared" si="245"/>
        <v/>
      </c>
      <c r="R1558" s="7" t="str">
        <f t="shared" si="246"/>
        <v/>
      </c>
      <c r="W1558" s="9" t="str">
        <f t="shared" si="247"/>
        <v/>
      </c>
      <c r="AH1558" s="9" t="str">
        <f t="shared" si="248"/>
        <v/>
      </c>
      <c r="AI1558" s="9" t="str">
        <f t="shared" si="249"/>
        <v/>
      </c>
    </row>
    <row r="1559" spans="1:35" ht="20.100000000000001" customHeight="1">
      <c r="A1559" s="8" t="str">
        <f t="shared" si="250"/>
        <v/>
      </c>
      <c r="M1559" s="7" t="str">
        <f>IF(A1559="","",IF(S1559="",IF(A1559="","",VLOOKUP(K1559,calendar_price_2013,MATCH(SUMIF(A$2:A12149,A1559,L$2:L12149),Sheet2!$C$1:$P$1,0)+1,0)),S1559)*L1559)</f>
        <v/>
      </c>
      <c r="N1559" s="7" t="str">
        <f t="shared" si="244"/>
        <v/>
      </c>
      <c r="O1559" s="7" t="str">
        <f t="shared" si="245"/>
        <v/>
      </c>
      <c r="R1559" s="7" t="str">
        <f t="shared" si="246"/>
        <v/>
      </c>
      <c r="W1559" s="9" t="str">
        <f t="shared" si="247"/>
        <v/>
      </c>
      <c r="AH1559" s="9" t="str">
        <f t="shared" si="248"/>
        <v/>
      </c>
      <c r="AI1559" s="9" t="str">
        <f t="shared" si="249"/>
        <v/>
      </c>
    </row>
    <row r="1560" spans="1:35" ht="20.100000000000001" customHeight="1">
      <c r="A1560" s="8" t="str">
        <f t="shared" si="250"/>
        <v/>
      </c>
      <c r="M1560" s="7" t="str">
        <f>IF(A1560="","",IF(S1560="",IF(A1560="","",VLOOKUP(K1560,calendar_price_2013,MATCH(SUMIF(A$2:A12150,A1560,L$2:L12150),Sheet2!$C$1:$P$1,0)+1,0)),S1560)*L1560)</f>
        <v/>
      </c>
      <c r="N1560" s="7" t="str">
        <f t="shared" si="244"/>
        <v/>
      </c>
      <c r="O1560" s="7" t="str">
        <f t="shared" si="245"/>
        <v/>
      </c>
      <c r="R1560" s="7" t="str">
        <f t="shared" si="246"/>
        <v/>
      </c>
      <c r="W1560" s="9" t="str">
        <f t="shared" si="247"/>
        <v/>
      </c>
      <c r="AH1560" s="9" t="str">
        <f t="shared" si="248"/>
        <v/>
      </c>
      <c r="AI1560" s="9" t="str">
        <f t="shared" si="249"/>
        <v/>
      </c>
    </row>
    <row r="1561" spans="1:35" ht="20.100000000000001" customHeight="1">
      <c r="A1561" s="8" t="str">
        <f t="shared" si="250"/>
        <v/>
      </c>
      <c r="M1561" s="7" t="str">
        <f>IF(A1561="","",IF(S1561="",IF(A1561="","",VLOOKUP(K1561,calendar_price_2013,MATCH(SUMIF(A$2:A12151,A1561,L$2:L12151),Sheet2!$C$1:$P$1,0)+1,0)),S1561)*L1561)</f>
        <v/>
      </c>
      <c r="N1561" s="7" t="str">
        <f t="shared" si="244"/>
        <v/>
      </c>
      <c r="O1561" s="7" t="str">
        <f t="shared" si="245"/>
        <v/>
      </c>
      <c r="R1561" s="7" t="str">
        <f t="shared" si="246"/>
        <v/>
      </c>
      <c r="W1561" s="9" t="str">
        <f t="shared" si="247"/>
        <v/>
      </c>
      <c r="AH1561" s="9" t="str">
        <f t="shared" si="248"/>
        <v/>
      </c>
      <c r="AI1561" s="9" t="str">
        <f t="shared" si="249"/>
        <v/>
      </c>
    </row>
    <row r="1562" spans="1:35" ht="20.100000000000001" customHeight="1">
      <c r="A1562" s="8" t="str">
        <f t="shared" si="250"/>
        <v/>
      </c>
      <c r="M1562" s="7" t="str">
        <f>IF(A1562="","",IF(S1562="",IF(A1562="","",VLOOKUP(K1562,calendar_price_2013,MATCH(SUMIF(A$2:A12152,A1562,L$2:L12152),Sheet2!$C$1:$P$1,0)+1,0)),S1562)*L1562)</f>
        <v/>
      </c>
      <c r="N1562" s="7" t="str">
        <f t="shared" si="244"/>
        <v/>
      </c>
      <c r="O1562" s="7" t="str">
        <f t="shared" si="245"/>
        <v/>
      </c>
      <c r="R1562" s="7" t="str">
        <f t="shared" si="246"/>
        <v/>
      </c>
      <c r="W1562" s="9" t="str">
        <f t="shared" si="247"/>
        <v/>
      </c>
      <c r="AH1562" s="9" t="str">
        <f t="shared" si="248"/>
        <v/>
      </c>
      <c r="AI1562" s="9" t="str">
        <f t="shared" si="249"/>
        <v/>
      </c>
    </row>
    <row r="1563" spans="1:35" ht="20.100000000000001" customHeight="1">
      <c r="A1563" s="8" t="str">
        <f t="shared" si="250"/>
        <v/>
      </c>
      <c r="M1563" s="7" t="str">
        <f>IF(A1563="","",IF(S1563="",IF(A1563="","",VLOOKUP(K1563,calendar_price_2013,MATCH(SUMIF(A$2:A12153,A1563,L$2:L12153),Sheet2!$C$1:$P$1,0)+1,0)),S1563)*L1563)</f>
        <v/>
      </c>
      <c r="N1563" s="7" t="str">
        <f t="shared" si="244"/>
        <v/>
      </c>
      <c r="O1563" s="7" t="str">
        <f t="shared" si="245"/>
        <v/>
      </c>
      <c r="R1563" s="7" t="str">
        <f t="shared" si="246"/>
        <v/>
      </c>
      <c r="W1563" s="9" t="str">
        <f t="shared" si="247"/>
        <v/>
      </c>
      <c r="AH1563" s="9" t="str">
        <f t="shared" si="248"/>
        <v/>
      </c>
      <c r="AI1563" s="9" t="str">
        <f t="shared" si="249"/>
        <v/>
      </c>
    </row>
    <row r="1564" spans="1:35" ht="20.100000000000001" customHeight="1">
      <c r="A1564" s="8" t="str">
        <f t="shared" si="250"/>
        <v/>
      </c>
      <c r="M1564" s="7" t="str">
        <f>IF(A1564="","",IF(S1564="",IF(A1564="","",VLOOKUP(K1564,calendar_price_2013,MATCH(SUMIF(A$2:A12154,A1564,L$2:L12154),Sheet2!$C$1:$P$1,0)+1,0)),S1564)*L1564)</f>
        <v/>
      </c>
      <c r="N1564" s="7" t="str">
        <f t="shared" si="244"/>
        <v/>
      </c>
      <c r="O1564" s="7" t="str">
        <f t="shared" si="245"/>
        <v/>
      </c>
      <c r="R1564" s="7" t="str">
        <f t="shared" si="246"/>
        <v/>
      </c>
      <c r="W1564" s="9" t="str">
        <f t="shared" si="247"/>
        <v/>
      </c>
      <c r="AH1564" s="9" t="str">
        <f t="shared" si="248"/>
        <v/>
      </c>
      <c r="AI1564" s="9" t="str">
        <f t="shared" si="249"/>
        <v/>
      </c>
    </row>
    <row r="1565" spans="1:35" ht="20.100000000000001" customHeight="1">
      <c r="A1565" s="8" t="str">
        <f t="shared" si="250"/>
        <v/>
      </c>
      <c r="M1565" s="7" t="str">
        <f>IF(A1565="","",IF(S1565="",IF(A1565="","",VLOOKUP(K1565,calendar_price_2013,MATCH(SUMIF(A$2:A12155,A1565,L$2:L12155),Sheet2!$C$1:$P$1,0)+1,0)),S1565)*L1565)</f>
        <v/>
      </c>
      <c r="N1565" s="7" t="str">
        <f t="shared" si="244"/>
        <v/>
      </c>
      <c r="O1565" s="7" t="str">
        <f t="shared" si="245"/>
        <v/>
      </c>
      <c r="R1565" s="7" t="str">
        <f t="shared" si="246"/>
        <v/>
      </c>
      <c r="W1565" s="9" t="str">
        <f t="shared" si="247"/>
        <v/>
      </c>
      <c r="AH1565" s="9" t="str">
        <f t="shared" si="248"/>
        <v/>
      </c>
      <c r="AI1565" s="9" t="str">
        <f t="shared" si="249"/>
        <v/>
      </c>
    </row>
    <row r="1566" spans="1:35" ht="20.100000000000001" customHeight="1">
      <c r="A1566" s="8" t="str">
        <f t="shared" si="250"/>
        <v/>
      </c>
      <c r="M1566" s="7" t="str">
        <f>IF(A1566="","",IF(S1566="",IF(A1566="","",VLOOKUP(K1566,calendar_price_2013,MATCH(SUMIF(A$2:A12156,A1566,L$2:L12156),Sheet2!$C$1:$P$1,0)+1,0)),S1566)*L1566)</f>
        <v/>
      </c>
      <c r="N1566" s="7" t="str">
        <f t="shared" si="244"/>
        <v/>
      </c>
      <c r="O1566" s="7" t="str">
        <f t="shared" si="245"/>
        <v/>
      </c>
      <c r="R1566" s="7" t="str">
        <f t="shared" si="246"/>
        <v/>
      </c>
      <c r="W1566" s="9" t="str">
        <f t="shared" si="247"/>
        <v/>
      </c>
      <c r="AH1566" s="9" t="str">
        <f t="shared" si="248"/>
        <v/>
      </c>
      <c r="AI1566" s="9" t="str">
        <f t="shared" si="249"/>
        <v/>
      </c>
    </row>
    <row r="1567" spans="1:35" ht="20.100000000000001" customHeight="1">
      <c r="A1567" s="8" t="str">
        <f t="shared" si="250"/>
        <v/>
      </c>
      <c r="M1567" s="7" t="str">
        <f>IF(A1567="","",IF(S1567="",IF(A1567="","",VLOOKUP(K1567,calendar_price_2013,MATCH(SUMIF(A$2:A12157,A1567,L$2:L12157),Sheet2!$C$1:$P$1,0)+1,0)),S1567)*L1567)</f>
        <v/>
      </c>
      <c r="N1567" s="7" t="str">
        <f t="shared" si="244"/>
        <v/>
      </c>
      <c r="O1567" s="7" t="str">
        <f t="shared" si="245"/>
        <v/>
      </c>
      <c r="R1567" s="7" t="str">
        <f t="shared" si="246"/>
        <v/>
      </c>
      <c r="W1567" s="9" t="str">
        <f t="shared" si="247"/>
        <v/>
      </c>
      <c r="AH1567" s="9" t="str">
        <f t="shared" si="248"/>
        <v/>
      </c>
      <c r="AI1567" s="9" t="str">
        <f t="shared" si="249"/>
        <v/>
      </c>
    </row>
    <row r="1568" spans="1:35" ht="20.100000000000001" customHeight="1">
      <c r="A1568" s="8" t="str">
        <f t="shared" si="250"/>
        <v/>
      </c>
      <c r="M1568" s="7" t="str">
        <f>IF(A1568="","",IF(S1568="",IF(A1568="","",VLOOKUP(K1568,calendar_price_2013,MATCH(SUMIF(A$2:A12158,A1568,L$2:L12158),Sheet2!$C$1:$P$1,0)+1,0)),S1568)*L1568)</f>
        <v/>
      </c>
      <c r="N1568" s="7" t="str">
        <f t="shared" ref="N1568:N1631" si="251">IF(A1568="","",IF(T1568=1,0,M1568*0.2))</f>
        <v/>
      </c>
      <c r="O1568" s="7" t="str">
        <f t="shared" ref="O1568:O1631" si="252">IF(H1568="","",SUMIF(A1568:A12159,A1568,M1568:M12159)+SUMIF(A1568:A12159,A1568,N1568:N12159))</f>
        <v/>
      </c>
      <c r="R1568" s="7" t="str">
        <f t="shared" si="246"/>
        <v/>
      </c>
      <c r="W1568" s="9" t="str">
        <f t="shared" si="247"/>
        <v/>
      </c>
      <c r="AH1568" s="9" t="str">
        <f t="shared" si="248"/>
        <v/>
      </c>
      <c r="AI1568" s="9" t="str">
        <f t="shared" si="249"/>
        <v/>
      </c>
    </row>
    <row r="1569" spans="1:35" ht="20.100000000000001" customHeight="1">
      <c r="A1569" s="8" t="str">
        <f t="shared" si="250"/>
        <v/>
      </c>
      <c r="M1569" s="7" t="str">
        <f>IF(A1569="","",IF(S1569="",IF(A1569="","",VLOOKUP(K1569,calendar_price_2013,MATCH(SUMIF(A$2:A12159,A1569,L$2:L12159),Sheet2!$C$1:$P$1,0)+1,0)),S1569)*L1569)</f>
        <v/>
      </c>
      <c r="N1569" s="7" t="str">
        <f t="shared" si="251"/>
        <v/>
      </c>
      <c r="O1569" s="7" t="str">
        <f t="shared" si="252"/>
        <v/>
      </c>
      <c r="R1569" s="7" t="str">
        <f t="shared" ref="R1569:R1632" si="253">IF(ISBLANK(Q1569),"",Q1569-O1569)</f>
        <v/>
      </c>
      <c r="W1569" s="9" t="str">
        <f t="shared" ref="W1569:W1632" si="254">IF(B1569="","",IF(AC1569="",0,1))</f>
        <v/>
      </c>
      <c r="AH1569" s="9" t="str">
        <f t="shared" ref="AH1569:AH1632" si="255">IF(H1569="","",SUMIF(A1569:A12160,A1569,L1569:L12160))</f>
        <v/>
      </c>
      <c r="AI1569" s="9" t="str">
        <f t="shared" ref="AI1569:AI1632" si="256">IF(AH1569="","",AH1569/100)</f>
        <v/>
      </c>
    </row>
    <row r="1570" spans="1:35" ht="20.100000000000001" customHeight="1">
      <c r="A1570" s="8" t="str">
        <f t="shared" ref="A1570:A1633" si="257">IF(K1570="","",IF(B1570="",A1569,A1569+1))</f>
        <v/>
      </c>
      <c r="M1570" s="7" t="str">
        <f>IF(A1570="","",IF(S1570="",IF(A1570="","",VLOOKUP(K1570,calendar_price_2013,MATCH(SUMIF(A$2:A12160,A1570,L$2:L12160),Sheet2!$C$1:$P$1,0)+1,0)),S1570)*L1570)</f>
        <v/>
      </c>
      <c r="N1570" s="7" t="str">
        <f t="shared" si="251"/>
        <v/>
      </c>
      <c r="O1570" s="7" t="str">
        <f t="shared" si="252"/>
        <v/>
      </c>
      <c r="R1570" s="7" t="str">
        <f t="shared" si="253"/>
        <v/>
      </c>
      <c r="W1570" s="9" t="str">
        <f t="shared" si="254"/>
        <v/>
      </c>
      <c r="AH1570" s="9" t="str">
        <f t="shared" si="255"/>
        <v/>
      </c>
      <c r="AI1570" s="9" t="str">
        <f t="shared" si="256"/>
        <v/>
      </c>
    </row>
    <row r="1571" spans="1:35" ht="20.100000000000001" customHeight="1">
      <c r="A1571" s="8" t="str">
        <f t="shared" si="257"/>
        <v/>
      </c>
      <c r="M1571" s="7" t="str">
        <f>IF(A1571="","",IF(S1571="",IF(A1571="","",VLOOKUP(K1571,calendar_price_2013,MATCH(SUMIF(A$2:A12161,A1571,L$2:L12161),Sheet2!$C$1:$P$1,0)+1,0)),S1571)*L1571)</f>
        <v/>
      </c>
      <c r="N1571" s="7" t="str">
        <f t="shared" si="251"/>
        <v/>
      </c>
      <c r="O1571" s="7" t="str">
        <f t="shared" si="252"/>
        <v/>
      </c>
      <c r="R1571" s="7" t="str">
        <f t="shared" si="253"/>
        <v/>
      </c>
      <c r="W1571" s="9" t="str">
        <f t="shared" si="254"/>
        <v/>
      </c>
      <c r="AH1571" s="9" t="str">
        <f t="shared" si="255"/>
        <v/>
      </c>
      <c r="AI1571" s="9" t="str">
        <f t="shared" si="256"/>
        <v/>
      </c>
    </row>
    <row r="1572" spans="1:35" ht="20.100000000000001" customHeight="1">
      <c r="A1572" s="8" t="str">
        <f t="shared" si="257"/>
        <v/>
      </c>
      <c r="M1572" s="7" t="str">
        <f>IF(A1572="","",IF(S1572="",IF(A1572="","",VLOOKUP(K1572,calendar_price_2013,MATCH(SUMIF(A$2:A12162,A1572,L$2:L12162),Sheet2!$C$1:$P$1,0)+1,0)),S1572)*L1572)</f>
        <v/>
      </c>
      <c r="N1572" s="7" t="str">
        <f t="shared" si="251"/>
        <v/>
      </c>
      <c r="O1572" s="7" t="str">
        <f t="shared" si="252"/>
        <v/>
      </c>
      <c r="R1572" s="7" t="str">
        <f t="shared" si="253"/>
        <v/>
      </c>
      <c r="W1572" s="9" t="str">
        <f t="shared" si="254"/>
        <v/>
      </c>
      <c r="AH1572" s="9" t="str">
        <f t="shared" si="255"/>
        <v/>
      </c>
      <c r="AI1572" s="9" t="str">
        <f t="shared" si="256"/>
        <v/>
      </c>
    </row>
    <row r="1573" spans="1:35" ht="20.100000000000001" customHeight="1">
      <c r="A1573" s="8" t="str">
        <f t="shared" si="257"/>
        <v/>
      </c>
      <c r="M1573" s="7" t="str">
        <f>IF(A1573="","",IF(S1573="",IF(A1573="","",VLOOKUP(K1573,calendar_price_2013,MATCH(SUMIF(A$2:A12163,A1573,L$2:L12163),Sheet2!$C$1:$P$1,0)+1,0)),S1573)*L1573)</f>
        <v/>
      </c>
      <c r="N1573" s="7" t="str">
        <f t="shared" si="251"/>
        <v/>
      </c>
      <c r="O1573" s="7" t="str">
        <f t="shared" si="252"/>
        <v/>
      </c>
      <c r="R1573" s="7" t="str">
        <f t="shared" si="253"/>
        <v/>
      </c>
      <c r="W1573" s="9" t="str">
        <f t="shared" si="254"/>
        <v/>
      </c>
      <c r="AH1573" s="9" t="str">
        <f t="shared" si="255"/>
        <v/>
      </c>
      <c r="AI1573" s="9" t="str">
        <f t="shared" si="256"/>
        <v/>
      </c>
    </row>
    <row r="1574" spans="1:35" ht="20.100000000000001" customHeight="1">
      <c r="A1574" s="8" t="str">
        <f t="shared" si="257"/>
        <v/>
      </c>
      <c r="M1574" s="7" t="str">
        <f>IF(A1574="","",IF(S1574="",IF(A1574="","",VLOOKUP(K1574,calendar_price_2013,MATCH(SUMIF(A$2:A12164,A1574,L$2:L12164),Sheet2!$C$1:$P$1,0)+1,0)),S1574)*L1574)</f>
        <v/>
      </c>
      <c r="N1574" s="7" t="str">
        <f t="shared" si="251"/>
        <v/>
      </c>
      <c r="O1574" s="7" t="str">
        <f t="shared" si="252"/>
        <v/>
      </c>
      <c r="R1574" s="7" t="str">
        <f t="shared" si="253"/>
        <v/>
      </c>
      <c r="W1574" s="9" t="str">
        <f t="shared" si="254"/>
        <v/>
      </c>
      <c r="AH1574" s="9" t="str">
        <f t="shared" si="255"/>
        <v/>
      </c>
      <c r="AI1574" s="9" t="str">
        <f t="shared" si="256"/>
        <v/>
      </c>
    </row>
    <row r="1575" spans="1:35" ht="20.100000000000001" customHeight="1">
      <c r="A1575" s="8" t="str">
        <f t="shared" si="257"/>
        <v/>
      </c>
      <c r="M1575" s="7" t="str">
        <f>IF(A1575="","",IF(S1575="",IF(A1575="","",VLOOKUP(K1575,calendar_price_2013,MATCH(SUMIF(A$2:A12165,A1575,L$2:L12165),Sheet2!$C$1:$P$1,0)+1,0)),S1575)*L1575)</f>
        <v/>
      </c>
      <c r="N1575" s="7" t="str">
        <f t="shared" si="251"/>
        <v/>
      </c>
      <c r="O1575" s="7" t="str">
        <f t="shared" si="252"/>
        <v/>
      </c>
      <c r="R1575" s="7" t="str">
        <f t="shared" si="253"/>
        <v/>
      </c>
      <c r="W1575" s="9" t="str">
        <f t="shared" si="254"/>
        <v/>
      </c>
      <c r="AH1575" s="9" t="str">
        <f t="shared" si="255"/>
        <v/>
      </c>
      <c r="AI1575" s="9" t="str">
        <f t="shared" si="256"/>
        <v/>
      </c>
    </row>
    <row r="1576" spans="1:35" ht="20.100000000000001" customHeight="1">
      <c r="A1576" s="8" t="str">
        <f t="shared" si="257"/>
        <v/>
      </c>
      <c r="M1576" s="7" t="str">
        <f>IF(A1576="","",IF(S1576="",IF(A1576="","",VLOOKUP(K1576,calendar_price_2013,MATCH(SUMIF(A$2:A12166,A1576,L$2:L12166),Sheet2!$C$1:$P$1,0)+1,0)),S1576)*L1576)</f>
        <v/>
      </c>
      <c r="N1576" s="7" t="str">
        <f t="shared" si="251"/>
        <v/>
      </c>
      <c r="O1576" s="7" t="str">
        <f t="shared" si="252"/>
        <v/>
      </c>
      <c r="R1576" s="7" t="str">
        <f t="shared" si="253"/>
        <v/>
      </c>
      <c r="W1576" s="9" t="str">
        <f t="shared" si="254"/>
        <v/>
      </c>
      <c r="AH1576" s="9" t="str">
        <f t="shared" si="255"/>
        <v/>
      </c>
      <c r="AI1576" s="9" t="str">
        <f t="shared" si="256"/>
        <v/>
      </c>
    </row>
    <row r="1577" spans="1:35" ht="20.100000000000001" customHeight="1">
      <c r="A1577" s="8" t="str">
        <f t="shared" si="257"/>
        <v/>
      </c>
      <c r="M1577" s="7" t="str">
        <f>IF(A1577="","",IF(S1577="",IF(A1577="","",VLOOKUP(K1577,calendar_price_2013,MATCH(SUMIF(A$2:A12167,A1577,L$2:L12167),Sheet2!$C$1:$P$1,0)+1,0)),S1577)*L1577)</f>
        <v/>
      </c>
      <c r="N1577" s="7" t="str">
        <f t="shared" si="251"/>
        <v/>
      </c>
      <c r="O1577" s="7" t="str">
        <f t="shared" si="252"/>
        <v/>
      </c>
      <c r="R1577" s="7" t="str">
        <f t="shared" si="253"/>
        <v/>
      </c>
      <c r="W1577" s="9" t="str">
        <f t="shared" si="254"/>
        <v/>
      </c>
      <c r="AH1577" s="9" t="str">
        <f t="shared" si="255"/>
        <v/>
      </c>
      <c r="AI1577" s="9" t="str">
        <f t="shared" si="256"/>
        <v/>
      </c>
    </row>
    <row r="1578" spans="1:35" ht="20.100000000000001" customHeight="1">
      <c r="A1578" s="8" t="str">
        <f t="shared" si="257"/>
        <v/>
      </c>
      <c r="M1578" s="7" t="str">
        <f>IF(A1578="","",IF(S1578="",IF(A1578="","",VLOOKUP(K1578,calendar_price_2013,MATCH(SUMIF(A$2:A12168,A1578,L$2:L12168),Sheet2!$C$1:$P$1,0)+1,0)),S1578)*L1578)</f>
        <v/>
      </c>
      <c r="N1578" s="7" t="str">
        <f t="shared" si="251"/>
        <v/>
      </c>
      <c r="O1578" s="7" t="str">
        <f t="shared" si="252"/>
        <v/>
      </c>
      <c r="R1578" s="7" t="str">
        <f t="shared" si="253"/>
        <v/>
      </c>
      <c r="W1578" s="9" t="str">
        <f t="shared" si="254"/>
        <v/>
      </c>
      <c r="AH1578" s="9" t="str">
        <f t="shared" si="255"/>
        <v/>
      </c>
      <c r="AI1578" s="9" t="str">
        <f t="shared" si="256"/>
        <v/>
      </c>
    </row>
    <row r="1579" spans="1:35" ht="20.100000000000001" customHeight="1">
      <c r="A1579" s="8" t="str">
        <f t="shared" si="257"/>
        <v/>
      </c>
      <c r="M1579" s="7" t="str">
        <f>IF(A1579="","",IF(S1579="",IF(A1579="","",VLOOKUP(K1579,calendar_price_2013,MATCH(SUMIF(A$2:A12169,A1579,L$2:L12169),Sheet2!$C$1:$P$1,0)+1,0)),S1579)*L1579)</f>
        <v/>
      </c>
      <c r="N1579" s="7" t="str">
        <f t="shared" si="251"/>
        <v/>
      </c>
      <c r="O1579" s="7" t="str">
        <f t="shared" si="252"/>
        <v/>
      </c>
      <c r="R1579" s="7" t="str">
        <f t="shared" si="253"/>
        <v/>
      </c>
      <c r="W1579" s="9" t="str">
        <f t="shared" si="254"/>
        <v/>
      </c>
      <c r="AH1579" s="9" t="str">
        <f t="shared" si="255"/>
        <v/>
      </c>
      <c r="AI1579" s="9" t="str">
        <f t="shared" si="256"/>
        <v/>
      </c>
    </row>
    <row r="1580" spans="1:35" ht="20.100000000000001" customHeight="1">
      <c r="A1580" s="8" t="str">
        <f t="shared" si="257"/>
        <v/>
      </c>
      <c r="M1580" s="7" t="str">
        <f>IF(A1580="","",IF(S1580="",IF(A1580="","",VLOOKUP(K1580,calendar_price_2013,MATCH(SUMIF(A$2:A12170,A1580,L$2:L12170),Sheet2!$C$1:$P$1,0)+1,0)),S1580)*L1580)</f>
        <v/>
      </c>
      <c r="N1580" s="7" t="str">
        <f t="shared" si="251"/>
        <v/>
      </c>
      <c r="O1580" s="7" t="str">
        <f t="shared" si="252"/>
        <v/>
      </c>
      <c r="R1580" s="7" t="str">
        <f t="shared" si="253"/>
        <v/>
      </c>
      <c r="W1580" s="9" t="str">
        <f t="shared" si="254"/>
        <v/>
      </c>
      <c r="AH1580" s="9" t="str">
        <f t="shared" si="255"/>
        <v/>
      </c>
      <c r="AI1580" s="9" t="str">
        <f t="shared" si="256"/>
        <v/>
      </c>
    </row>
    <row r="1581" spans="1:35" ht="20.100000000000001" customHeight="1">
      <c r="A1581" s="8" t="str">
        <f t="shared" si="257"/>
        <v/>
      </c>
      <c r="M1581" s="7" t="str">
        <f>IF(A1581="","",IF(S1581="",IF(A1581="","",VLOOKUP(K1581,calendar_price_2013,MATCH(SUMIF(A$2:A12171,A1581,L$2:L12171),Sheet2!$C$1:$P$1,0)+1,0)),S1581)*L1581)</f>
        <v/>
      </c>
      <c r="N1581" s="7" t="str">
        <f t="shared" si="251"/>
        <v/>
      </c>
      <c r="O1581" s="7" t="str">
        <f t="shared" si="252"/>
        <v/>
      </c>
      <c r="R1581" s="7" t="str">
        <f t="shared" si="253"/>
        <v/>
      </c>
      <c r="W1581" s="9" t="str">
        <f t="shared" si="254"/>
        <v/>
      </c>
      <c r="AH1581" s="9" t="str">
        <f t="shared" si="255"/>
        <v/>
      </c>
      <c r="AI1581" s="9" t="str">
        <f t="shared" si="256"/>
        <v/>
      </c>
    </row>
    <row r="1582" spans="1:35" ht="20.100000000000001" customHeight="1">
      <c r="A1582" s="8" t="str">
        <f t="shared" si="257"/>
        <v/>
      </c>
      <c r="M1582" s="7" t="str">
        <f>IF(A1582="","",IF(S1582="",IF(A1582="","",VLOOKUP(K1582,calendar_price_2013,MATCH(SUMIF(A$2:A12172,A1582,L$2:L12172),Sheet2!$C$1:$P$1,0)+1,0)),S1582)*L1582)</f>
        <v/>
      </c>
      <c r="N1582" s="7" t="str">
        <f t="shared" si="251"/>
        <v/>
      </c>
      <c r="O1582" s="7" t="str">
        <f t="shared" si="252"/>
        <v/>
      </c>
      <c r="R1582" s="7" t="str">
        <f t="shared" si="253"/>
        <v/>
      </c>
      <c r="W1582" s="9" t="str">
        <f t="shared" si="254"/>
        <v/>
      </c>
      <c r="AH1582" s="9" t="str">
        <f t="shared" si="255"/>
        <v/>
      </c>
      <c r="AI1582" s="9" t="str">
        <f t="shared" si="256"/>
        <v/>
      </c>
    </row>
    <row r="1583" spans="1:35" ht="20.100000000000001" customHeight="1">
      <c r="A1583" s="8" t="str">
        <f t="shared" si="257"/>
        <v/>
      </c>
      <c r="M1583" s="7" t="str">
        <f>IF(A1583="","",IF(S1583="",IF(A1583="","",VLOOKUP(K1583,calendar_price_2013,MATCH(SUMIF(A$2:A12173,A1583,L$2:L12173),Sheet2!$C$1:$P$1,0)+1,0)),S1583)*L1583)</f>
        <v/>
      </c>
      <c r="N1583" s="7" t="str">
        <f t="shared" si="251"/>
        <v/>
      </c>
      <c r="O1583" s="7" t="str">
        <f t="shared" si="252"/>
        <v/>
      </c>
      <c r="R1583" s="7" t="str">
        <f t="shared" si="253"/>
        <v/>
      </c>
      <c r="W1583" s="9" t="str">
        <f t="shared" si="254"/>
        <v/>
      </c>
      <c r="AH1583" s="9" t="str">
        <f t="shared" si="255"/>
        <v/>
      </c>
      <c r="AI1583" s="9" t="str">
        <f t="shared" si="256"/>
        <v/>
      </c>
    </row>
    <row r="1584" spans="1:35" ht="20.100000000000001" customHeight="1">
      <c r="A1584" s="8" t="str">
        <f t="shared" si="257"/>
        <v/>
      </c>
      <c r="M1584" s="7" t="str">
        <f>IF(A1584="","",IF(S1584="",IF(A1584="","",VLOOKUP(K1584,calendar_price_2013,MATCH(SUMIF(A$2:A12174,A1584,L$2:L12174),Sheet2!$C$1:$P$1,0)+1,0)),S1584)*L1584)</f>
        <v/>
      </c>
      <c r="N1584" s="7" t="str">
        <f t="shared" si="251"/>
        <v/>
      </c>
      <c r="O1584" s="7" t="str">
        <f t="shared" si="252"/>
        <v/>
      </c>
      <c r="R1584" s="7" t="str">
        <f t="shared" si="253"/>
        <v/>
      </c>
      <c r="W1584" s="9" t="str">
        <f t="shared" si="254"/>
        <v/>
      </c>
      <c r="AH1584" s="9" t="str">
        <f t="shared" si="255"/>
        <v/>
      </c>
      <c r="AI1584" s="9" t="str">
        <f t="shared" si="256"/>
        <v/>
      </c>
    </row>
    <row r="1585" spans="1:35" ht="20.100000000000001" customHeight="1">
      <c r="A1585" s="8" t="str">
        <f t="shared" si="257"/>
        <v/>
      </c>
      <c r="M1585" s="7" t="str">
        <f>IF(A1585="","",IF(S1585="",IF(A1585="","",VLOOKUP(K1585,calendar_price_2013,MATCH(SUMIF(A$2:A12175,A1585,L$2:L12175),Sheet2!$C$1:$P$1,0)+1,0)),S1585)*L1585)</f>
        <v/>
      </c>
      <c r="N1585" s="7" t="str">
        <f t="shared" si="251"/>
        <v/>
      </c>
      <c r="O1585" s="7" t="str">
        <f t="shared" si="252"/>
        <v/>
      </c>
      <c r="R1585" s="7" t="str">
        <f t="shared" si="253"/>
        <v/>
      </c>
      <c r="W1585" s="9" t="str">
        <f t="shared" si="254"/>
        <v/>
      </c>
      <c r="AH1585" s="9" t="str">
        <f t="shared" si="255"/>
        <v/>
      </c>
      <c r="AI1585" s="9" t="str">
        <f t="shared" si="256"/>
        <v/>
      </c>
    </row>
    <row r="1586" spans="1:35" ht="20.100000000000001" customHeight="1">
      <c r="A1586" s="8" t="str">
        <f t="shared" si="257"/>
        <v/>
      </c>
      <c r="M1586" s="7" t="str">
        <f>IF(A1586="","",IF(S1586="",IF(A1586="","",VLOOKUP(K1586,calendar_price_2013,MATCH(SUMIF(A$2:A12176,A1586,L$2:L12176),Sheet2!$C$1:$P$1,0)+1,0)),S1586)*L1586)</f>
        <v/>
      </c>
      <c r="N1586" s="7" t="str">
        <f t="shared" si="251"/>
        <v/>
      </c>
      <c r="O1586" s="7" t="str">
        <f t="shared" si="252"/>
        <v/>
      </c>
      <c r="R1586" s="7" t="str">
        <f t="shared" si="253"/>
        <v/>
      </c>
      <c r="W1586" s="9" t="str">
        <f t="shared" si="254"/>
        <v/>
      </c>
      <c r="AH1586" s="9" t="str">
        <f t="shared" si="255"/>
        <v/>
      </c>
      <c r="AI1586" s="9" t="str">
        <f t="shared" si="256"/>
        <v/>
      </c>
    </row>
    <row r="1587" spans="1:35" ht="20.100000000000001" customHeight="1">
      <c r="A1587" s="8" t="str">
        <f t="shared" si="257"/>
        <v/>
      </c>
      <c r="M1587" s="7" t="str">
        <f>IF(A1587="","",IF(S1587="",IF(A1587="","",VLOOKUP(K1587,calendar_price_2013,MATCH(SUMIF(A$2:A12177,A1587,L$2:L12177),Sheet2!$C$1:$P$1,0)+1,0)),S1587)*L1587)</f>
        <v/>
      </c>
      <c r="N1587" s="7" t="str">
        <f t="shared" si="251"/>
        <v/>
      </c>
      <c r="O1587" s="7" t="str">
        <f t="shared" si="252"/>
        <v/>
      </c>
      <c r="R1587" s="7" t="str">
        <f t="shared" si="253"/>
        <v/>
      </c>
      <c r="W1587" s="9" t="str">
        <f t="shared" si="254"/>
        <v/>
      </c>
      <c r="AH1587" s="9" t="str">
        <f t="shared" si="255"/>
        <v/>
      </c>
      <c r="AI1587" s="9" t="str">
        <f t="shared" si="256"/>
        <v/>
      </c>
    </row>
    <row r="1588" spans="1:35" ht="20.100000000000001" customHeight="1">
      <c r="A1588" s="8" t="str">
        <f t="shared" si="257"/>
        <v/>
      </c>
      <c r="M1588" s="7" t="str">
        <f>IF(A1588="","",IF(S1588="",IF(A1588="","",VLOOKUP(K1588,calendar_price_2013,MATCH(SUMIF(A$2:A12178,A1588,L$2:L12178),Sheet2!$C$1:$P$1,0)+1,0)),S1588)*L1588)</f>
        <v/>
      </c>
      <c r="N1588" s="7" t="str">
        <f t="shared" si="251"/>
        <v/>
      </c>
      <c r="O1588" s="7" t="str">
        <f t="shared" si="252"/>
        <v/>
      </c>
      <c r="R1588" s="7" t="str">
        <f t="shared" si="253"/>
        <v/>
      </c>
      <c r="W1588" s="9" t="str">
        <f t="shared" si="254"/>
        <v/>
      </c>
      <c r="AH1588" s="9" t="str">
        <f t="shared" si="255"/>
        <v/>
      </c>
      <c r="AI1588" s="9" t="str">
        <f t="shared" si="256"/>
        <v/>
      </c>
    </row>
    <row r="1589" spans="1:35" ht="20.100000000000001" customHeight="1">
      <c r="A1589" s="8" t="str">
        <f t="shared" si="257"/>
        <v/>
      </c>
      <c r="M1589" s="7" t="str">
        <f>IF(A1589="","",IF(S1589="",IF(A1589="","",VLOOKUP(K1589,calendar_price_2013,MATCH(SUMIF(A$2:A12179,A1589,L$2:L12179),Sheet2!$C$1:$P$1,0)+1,0)),S1589)*L1589)</f>
        <v/>
      </c>
      <c r="N1589" s="7" t="str">
        <f t="shared" si="251"/>
        <v/>
      </c>
      <c r="O1589" s="7" t="str">
        <f t="shared" si="252"/>
        <v/>
      </c>
      <c r="R1589" s="7" t="str">
        <f t="shared" si="253"/>
        <v/>
      </c>
      <c r="W1589" s="9" t="str">
        <f t="shared" si="254"/>
        <v/>
      </c>
      <c r="AH1589" s="9" t="str">
        <f t="shared" si="255"/>
        <v/>
      </c>
      <c r="AI1589" s="9" t="str">
        <f t="shared" si="256"/>
        <v/>
      </c>
    </row>
    <row r="1590" spans="1:35" ht="20.100000000000001" customHeight="1">
      <c r="A1590" s="8" t="str">
        <f t="shared" si="257"/>
        <v/>
      </c>
      <c r="M1590" s="7" t="str">
        <f>IF(A1590="","",IF(S1590="",IF(A1590="","",VLOOKUP(K1590,calendar_price_2013,MATCH(SUMIF(A$2:A12180,A1590,L$2:L12180),Sheet2!$C$1:$P$1,0)+1,0)),S1590)*L1590)</f>
        <v/>
      </c>
      <c r="N1590" s="7" t="str">
        <f t="shared" si="251"/>
        <v/>
      </c>
      <c r="O1590" s="7" t="str">
        <f t="shared" si="252"/>
        <v/>
      </c>
      <c r="R1590" s="7" t="str">
        <f t="shared" si="253"/>
        <v/>
      </c>
      <c r="W1590" s="9" t="str">
        <f t="shared" si="254"/>
        <v/>
      </c>
      <c r="AH1590" s="9" t="str">
        <f t="shared" si="255"/>
        <v/>
      </c>
      <c r="AI1590" s="9" t="str">
        <f t="shared" si="256"/>
        <v/>
      </c>
    </row>
    <row r="1591" spans="1:35" ht="20.100000000000001" customHeight="1">
      <c r="A1591" s="8" t="str">
        <f t="shared" si="257"/>
        <v/>
      </c>
      <c r="M1591" s="7" t="str">
        <f>IF(A1591="","",IF(S1591="",IF(A1591="","",VLOOKUP(K1591,calendar_price_2013,MATCH(SUMIF(A$2:A12181,A1591,L$2:L12181),Sheet2!$C$1:$P$1,0)+1,0)),S1591)*L1591)</f>
        <v/>
      </c>
      <c r="N1591" s="7" t="str">
        <f t="shared" si="251"/>
        <v/>
      </c>
      <c r="O1591" s="7" t="str">
        <f t="shared" si="252"/>
        <v/>
      </c>
      <c r="R1591" s="7" t="str">
        <f t="shared" si="253"/>
        <v/>
      </c>
      <c r="W1591" s="9" t="str">
        <f t="shared" si="254"/>
        <v/>
      </c>
      <c r="AH1591" s="9" t="str">
        <f t="shared" si="255"/>
        <v/>
      </c>
      <c r="AI1591" s="9" t="str">
        <f t="shared" si="256"/>
        <v/>
      </c>
    </row>
    <row r="1592" spans="1:35" ht="20.100000000000001" customHeight="1">
      <c r="A1592" s="8" t="str">
        <f t="shared" si="257"/>
        <v/>
      </c>
      <c r="M1592" s="7" t="str">
        <f>IF(A1592="","",IF(S1592="",IF(A1592="","",VLOOKUP(K1592,calendar_price_2013,MATCH(SUMIF(A$2:A12182,A1592,L$2:L12182),Sheet2!$C$1:$P$1,0)+1,0)),S1592)*L1592)</f>
        <v/>
      </c>
      <c r="N1592" s="7" t="str">
        <f t="shared" si="251"/>
        <v/>
      </c>
      <c r="O1592" s="7" t="str">
        <f t="shared" si="252"/>
        <v/>
      </c>
      <c r="R1592" s="7" t="str">
        <f t="shared" si="253"/>
        <v/>
      </c>
      <c r="W1592" s="9" t="str">
        <f t="shared" si="254"/>
        <v/>
      </c>
      <c r="AH1592" s="9" t="str">
        <f t="shared" si="255"/>
        <v/>
      </c>
      <c r="AI1592" s="9" t="str">
        <f t="shared" si="256"/>
        <v/>
      </c>
    </row>
    <row r="1593" spans="1:35" ht="20.100000000000001" customHeight="1">
      <c r="A1593" s="8" t="str">
        <f t="shared" si="257"/>
        <v/>
      </c>
      <c r="M1593" s="7" t="str">
        <f>IF(A1593="","",IF(S1593="",IF(A1593="","",VLOOKUP(K1593,calendar_price_2013,MATCH(SUMIF(A$2:A12183,A1593,L$2:L12183),Sheet2!$C$1:$P$1,0)+1,0)),S1593)*L1593)</f>
        <v/>
      </c>
      <c r="N1593" s="7" t="str">
        <f t="shared" si="251"/>
        <v/>
      </c>
      <c r="O1593" s="7" t="str">
        <f t="shared" si="252"/>
        <v/>
      </c>
      <c r="R1593" s="7" t="str">
        <f t="shared" si="253"/>
        <v/>
      </c>
      <c r="W1593" s="9" t="str">
        <f t="shared" si="254"/>
        <v/>
      </c>
      <c r="AH1593" s="9" t="str">
        <f t="shared" si="255"/>
        <v/>
      </c>
      <c r="AI1593" s="9" t="str">
        <f t="shared" si="256"/>
        <v/>
      </c>
    </row>
    <row r="1594" spans="1:35" ht="20.100000000000001" customHeight="1">
      <c r="A1594" s="8" t="str">
        <f t="shared" si="257"/>
        <v/>
      </c>
      <c r="M1594" s="7" t="str">
        <f>IF(A1594="","",IF(S1594="",IF(A1594="","",VLOOKUP(K1594,calendar_price_2013,MATCH(SUMIF(A$2:A12184,A1594,L$2:L12184),Sheet2!$C$1:$P$1,0)+1,0)),S1594)*L1594)</f>
        <v/>
      </c>
      <c r="N1594" s="7" t="str">
        <f t="shared" si="251"/>
        <v/>
      </c>
      <c r="O1594" s="7" t="str">
        <f t="shared" si="252"/>
        <v/>
      </c>
      <c r="R1594" s="7" t="str">
        <f t="shared" si="253"/>
        <v/>
      </c>
      <c r="W1594" s="9" t="str">
        <f t="shared" si="254"/>
        <v/>
      </c>
      <c r="AH1594" s="9" t="str">
        <f t="shared" si="255"/>
        <v/>
      </c>
      <c r="AI1594" s="9" t="str">
        <f t="shared" si="256"/>
        <v/>
      </c>
    </row>
    <row r="1595" spans="1:35" ht="20.100000000000001" customHeight="1">
      <c r="A1595" s="8" t="str">
        <f t="shared" si="257"/>
        <v/>
      </c>
      <c r="M1595" s="7" t="str">
        <f>IF(A1595="","",IF(S1595="",IF(A1595="","",VLOOKUP(K1595,calendar_price_2013,MATCH(SUMIF(A$2:A12185,A1595,L$2:L12185),Sheet2!$C$1:$P$1,0)+1,0)),S1595)*L1595)</f>
        <v/>
      </c>
      <c r="N1595" s="7" t="str">
        <f t="shared" si="251"/>
        <v/>
      </c>
      <c r="O1595" s="7" t="str">
        <f t="shared" si="252"/>
        <v/>
      </c>
      <c r="R1595" s="7" t="str">
        <f t="shared" si="253"/>
        <v/>
      </c>
      <c r="W1595" s="9" t="str">
        <f t="shared" si="254"/>
        <v/>
      </c>
      <c r="AH1595" s="9" t="str">
        <f t="shared" si="255"/>
        <v/>
      </c>
      <c r="AI1595" s="9" t="str">
        <f t="shared" si="256"/>
        <v/>
      </c>
    </row>
    <row r="1596" spans="1:35" ht="20.100000000000001" customHeight="1">
      <c r="A1596" s="8" t="str">
        <f t="shared" si="257"/>
        <v/>
      </c>
      <c r="M1596" s="7" t="str">
        <f>IF(A1596="","",IF(S1596="",IF(A1596="","",VLOOKUP(K1596,calendar_price_2013,MATCH(SUMIF(A$2:A12186,A1596,L$2:L12186),Sheet2!$C$1:$P$1,0)+1,0)),S1596)*L1596)</f>
        <v/>
      </c>
      <c r="N1596" s="7" t="str">
        <f t="shared" si="251"/>
        <v/>
      </c>
      <c r="O1596" s="7" t="str">
        <f t="shared" si="252"/>
        <v/>
      </c>
      <c r="R1596" s="7" t="str">
        <f t="shared" si="253"/>
        <v/>
      </c>
      <c r="W1596" s="9" t="str">
        <f t="shared" si="254"/>
        <v/>
      </c>
      <c r="AH1596" s="9" t="str">
        <f t="shared" si="255"/>
        <v/>
      </c>
      <c r="AI1596" s="9" t="str">
        <f t="shared" si="256"/>
        <v/>
      </c>
    </row>
    <row r="1597" spans="1:35" ht="20.100000000000001" customHeight="1">
      <c r="A1597" s="8" t="str">
        <f t="shared" si="257"/>
        <v/>
      </c>
      <c r="M1597" s="7" t="str">
        <f>IF(A1597="","",IF(S1597="",IF(A1597="","",VLOOKUP(K1597,calendar_price_2013,MATCH(SUMIF(A$2:A12187,A1597,L$2:L12187),Sheet2!$C$1:$P$1,0)+1,0)),S1597)*L1597)</f>
        <v/>
      </c>
      <c r="N1597" s="7" t="str">
        <f t="shared" si="251"/>
        <v/>
      </c>
      <c r="O1597" s="7" t="str">
        <f t="shared" si="252"/>
        <v/>
      </c>
      <c r="R1597" s="7" t="str">
        <f t="shared" si="253"/>
        <v/>
      </c>
      <c r="W1597" s="9" t="str">
        <f t="shared" si="254"/>
        <v/>
      </c>
      <c r="AH1597" s="9" t="str">
        <f t="shared" si="255"/>
        <v/>
      </c>
      <c r="AI1597" s="9" t="str">
        <f t="shared" si="256"/>
        <v/>
      </c>
    </row>
    <row r="1598" spans="1:35" ht="20.100000000000001" customHeight="1">
      <c r="A1598" s="8" t="str">
        <f t="shared" si="257"/>
        <v/>
      </c>
      <c r="M1598" s="7" t="str">
        <f>IF(A1598="","",IF(S1598="",IF(A1598="","",VLOOKUP(K1598,calendar_price_2013,MATCH(SUMIF(A$2:A12188,A1598,L$2:L12188),Sheet2!$C$1:$P$1,0)+1,0)),S1598)*L1598)</f>
        <v/>
      </c>
      <c r="N1598" s="7" t="str">
        <f t="shared" si="251"/>
        <v/>
      </c>
      <c r="O1598" s="7" t="str">
        <f t="shared" si="252"/>
        <v/>
      </c>
      <c r="R1598" s="7" t="str">
        <f t="shared" si="253"/>
        <v/>
      </c>
      <c r="W1598" s="9" t="str">
        <f t="shared" si="254"/>
        <v/>
      </c>
      <c r="AH1598" s="9" t="str">
        <f t="shared" si="255"/>
        <v/>
      </c>
      <c r="AI1598" s="9" t="str">
        <f t="shared" si="256"/>
        <v/>
      </c>
    </row>
    <row r="1599" spans="1:35" ht="20.100000000000001" customHeight="1">
      <c r="A1599" s="8" t="str">
        <f t="shared" si="257"/>
        <v/>
      </c>
      <c r="M1599" s="7" t="str">
        <f>IF(A1599="","",IF(S1599="",IF(A1599="","",VLOOKUP(K1599,calendar_price_2013,MATCH(SUMIF(A$2:A12189,A1599,L$2:L12189),Sheet2!$C$1:$P$1,0)+1,0)),S1599)*L1599)</f>
        <v/>
      </c>
      <c r="N1599" s="7" t="str">
        <f t="shared" si="251"/>
        <v/>
      </c>
      <c r="O1599" s="7" t="str">
        <f t="shared" si="252"/>
        <v/>
      </c>
      <c r="R1599" s="7" t="str">
        <f t="shared" si="253"/>
        <v/>
      </c>
      <c r="W1599" s="9" t="str">
        <f t="shared" si="254"/>
        <v/>
      </c>
      <c r="AH1599" s="9" t="str">
        <f t="shared" si="255"/>
        <v/>
      </c>
      <c r="AI1599" s="9" t="str">
        <f t="shared" si="256"/>
        <v/>
      </c>
    </row>
    <row r="1600" spans="1:35" ht="20.100000000000001" customHeight="1">
      <c r="A1600" s="8" t="str">
        <f t="shared" si="257"/>
        <v/>
      </c>
      <c r="M1600" s="7" t="str">
        <f>IF(A1600="","",IF(S1600="",IF(A1600="","",VLOOKUP(K1600,calendar_price_2013,MATCH(SUMIF(A$2:A12190,A1600,L$2:L12190),Sheet2!$C$1:$P$1,0)+1,0)),S1600)*L1600)</f>
        <v/>
      </c>
      <c r="N1600" s="7" t="str">
        <f t="shared" si="251"/>
        <v/>
      </c>
      <c r="O1600" s="7" t="str">
        <f t="shared" si="252"/>
        <v/>
      </c>
      <c r="R1600" s="7" t="str">
        <f t="shared" si="253"/>
        <v/>
      </c>
      <c r="W1600" s="9" t="str">
        <f t="shared" si="254"/>
        <v/>
      </c>
      <c r="AH1600" s="9" t="str">
        <f t="shared" si="255"/>
        <v/>
      </c>
      <c r="AI1600" s="9" t="str">
        <f t="shared" si="256"/>
        <v/>
      </c>
    </row>
    <row r="1601" spans="1:35" ht="20.100000000000001" customHeight="1">
      <c r="A1601" s="8" t="str">
        <f t="shared" si="257"/>
        <v/>
      </c>
      <c r="M1601" s="7" t="str">
        <f>IF(A1601="","",IF(S1601="",IF(A1601="","",VLOOKUP(K1601,calendar_price_2013,MATCH(SUMIF(A$2:A12191,A1601,L$2:L12191),Sheet2!$C$1:$P$1,0)+1,0)),S1601)*L1601)</f>
        <v/>
      </c>
      <c r="N1601" s="7" t="str">
        <f t="shared" si="251"/>
        <v/>
      </c>
      <c r="O1601" s="7" t="str">
        <f t="shared" si="252"/>
        <v/>
      </c>
      <c r="R1601" s="7" t="str">
        <f t="shared" si="253"/>
        <v/>
      </c>
      <c r="W1601" s="9" t="str">
        <f t="shared" si="254"/>
        <v/>
      </c>
      <c r="AH1601" s="9" t="str">
        <f t="shared" si="255"/>
        <v/>
      </c>
      <c r="AI1601" s="9" t="str">
        <f t="shared" si="256"/>
        <v/>
      </c>
    </row>
    <row r="1602" spans="1:35" ht="20.100000000000001" customHeight="1">
      <c r="A1602" s="8" t="str">
        <f t="shared" si="257"/>
        <v/>
      </c>
      <c r="M1602" s="7" t="str">
        <f>IF(A1602="","",IF(S1602="",IF(A1602="","",VLOOKUP(K1602,calendar_price_2013,MATCH(SUMIF(A$2:A12192,A1602,L$2:L12192),Sheet2!$C$1:$P$1,0)+1,0)),S1602)*L1602)</f>
        <v/>
      </c>
      <c r="N1602" s="7" t="str">
        <f t="shared" si="251"/>
        <v/>
      </c>
      <c r="O1602" s="7" t="str">
        <f t="shared" si="252"/>
        <v/>
      </c>
      <c r="R1602" s="7" t="str">
        <f t="shared" si="253"/>
        <v/>
      </c>
      <c r="W1602" s="9" t="str">
        <f t="shared" si="254"/>
        <v/>
      </c>
      <c r="AH1602" s="9" t="str">
        <f t="shared" si="255"/>
        <v/>
      </c>
      <c r="AI1602" s="9" t="str">
        <f t="shared" si="256"/>
        <v/>
      </c>
    </row>
    <row r="1603" spans="1:35" ht="20.100000000000001" customHeight="1">
      <c r="A1603" s="8" t="str">
        <f t="shared" si="257"/>
        <v/>
      </c>
      <c r="M1603" s="7" t="str">
        <f>IF(A1603="","",IF(S1603="",IF(A1603="","",VLOOKUP(K1603,calendar_price_2013,MATCH(SUMIF(A$2:A12193,A1603,L$2:L12193),Sheet2!$C$1:$P$1,0)+1,0)),S1603)*L1603)</f>
        <v/>
      </c>
      <c r="N1603" s="7" t="str">
        <f t="shared" si="251"/>
        <v/>
      </c>
      <c r="O1603" s="7" t="str">
        <f t="shared" si="252"/>
        <v/>
      </c>
      <c r="R1603" s="7" t="str">
        <f t="shared" si="253"/>
        <v/>
      </c>
      <c r="W1603" s="9" t="str">
        <f t="shared" si="254"/>
        <v/>
      </c>
      <c r="AH1603" s="9" t="str">
        <f t="shared" si="255"/>
        <v/>
      </c>
      <c r="AI1603" s="9" t="str">
        <f t="shared" si="256"/>
        <v/>
      </c>
    </row>
    <row r="1604" spans="1:35" ht="20.100000000000001" customHeight="1">
      <c r="A1604" s="8" t="str">
        <f t="shared" si="257"/>
        <v/>
      </c>
      <c r="M1604" s="7" t="str">
        <f>IF(A1604="","",IF(S1604="",IF(A1604="","",VLOOKUP(K1604,calendar_price_2013,MATCH(SUMIF(A$2:A12194,A1604,L$2:L12194),Sheet2!$C$1:$P$1,0)+1,0)),S1604)*L1604)</f>
        <v/>
      </c>
      <c r="N1604" s="7" t="str">
        <f t="shared" si="251"/>
        <v/>
      </c>
      <c r="O1604" s="7" t="str">
        <f t="shared" si="252"/>
        <v/>
      </c>
      <c r="R1604" s="7" t="str">
        <f t="shared" si="253"/>
        <v/>
      </c>
      <c r="W1604" s="9" t="str">
        <f t="shared" si="254"/>
        <v/>
      </c>
      <c r="AH1604" s="9" t="str">
        <f t="shared" si="255"/>
        <v/>
      </c>
      <c r="AI1604" s="9" t="str">
        <f t="shared" si="256"/>
        <v/>
      </c>
    </row>
    <row r="1605" spans="1:35" ht="20.100000000000001" customHeight="1">
      <c r="A1605" s="8" t="str">
        <f t="shared" si="257"/>
        <v/>
      </c>
      <c r="M1605" s="7" t="str">
        <f>IF(A1605="","",IF(S1605="",IF(A1605="","",VLOOKUP(K1605,calendar_price_2013,MATCH(SUMIF(A$2:A12195,A1605,L$2:L12195),Sheet2!$C$1:$P$1,0)+1,0)),S1605)*L1605)</f>
        <v/>
      </c>
      <c r="N1605" s="7" t="str">
        <f t="shared" si="251"/>
        <v/>
      </c>
      <c r="O1605" s="7" t="str">
        <f t="shared" si="252"/>
        <v/>
      </c>
      <c r="R1605" s="7" t="str">
        <f t="shared" si="253"/>
        <v/>
      </c>
      <c r="W1605" s="9" t="str">
        <f t="shared" si="254"/>
        <v/>
      </c>
      <c r="AH1605" s="9" t="str">
        <f t="shared" si="255"/>
        <v/>
      </c>
      <c r="AI1605" s="9" t="str">
        <f t="shared" si="256"/>
        <v/>
      </c>
    </row>
    <row r="1606" spans="1:35" ht="20.100000000000001" customHeight="1">
      <c r="A1606" s="8" t="str">
        <f t="shared" si="257"/>
        <v/>
      </c>
      <c r="M1606" s="7" t="str">
        <f>IF(A1606="","",IF(S1606="",IF(A1606="","",VLOOKUP(K1606,calendar_price_2013,MATCH(SUMIF(A$2:A12196,A1606,L$2:L12196),Sheet2!$C$1:$P$1,0)+1,0)),S1606)*L1606)</f>
        <v/>
      </c>
      <c r="N1606" s="7" t="str">
        <f t="shared" si="251"/>
        <v/>
      </c>
      <c r="O1606" s="7" t="str">
        <f t="shared" si="252"/>
        <v/>
      </c>
      <c r="R1606" s="7" t="str">
        <f t="shared" si="253"/>
        <v/>
      </c>
      <c r="W1606" s="9" t="str">
        <f t="shared" si="254"/>
        <v/>
      </c>
      <c r="AH1606" s="9" t="str">
        <f t="shared" si="255"/>
        <v/>
      </c>
      <c r="AI1606" s="9" t="str">
        <f t="shared" si="256"/>
        <v/>
      </c>
    </row>
    <row r="1607" spans="1:35" ht="20.100000000000001" customHeight="1">
      <c r="A1607" s="8" t="str">
        <f t="shared" si="257"/>
        <v/>
      </c>
      <c r="M1607" s="7" t="str">
        <f>IF(A1607="","",IF(S1607="",IF(A1607="","",VLOOKUP(K1607,calendar_price_2013,MATCH(SUMIF(A$2:A12197,A1607,L$2:L12197),Sheet2!$C$1:$P$1,0)+1,0)),S1607)*L1607)</f>
        <v/>
      </c>
      <c r="N1607" s="7" t="str">
        <f t="shared" si="251"/>
        <v/>
      </c>
      <c r="O1607" s="7" t="str">
        <f t="shared" si="252"/>
        <v/>
      </c>
      <c r="R1607" s="7" t="str">
        <f t="shared" si="253"/>
        <v/>
      </c>
      <c r="W1607" s="9" t="str">
        <f t="shared" si="254"/>
        <v/>
      </c>
      <c r="AH1607" s="9" t="str">
        <f t="shared" si="255"/>
        <v/>
      </c>
      <c r="AI1607" s="9" t="str">
        <f t="shared" si="256"/>
        <v/>
      </c>
    </row>
    <row r="1608" spans="1:35" ht="20.100000000000001" customHeight="1">
      <c r="A1608" s="8" t="str">
        <f t="shared" si="257"/>
        <v/>
      </c>
      <c r="M1608" s="7" t="str">
        <f>IF(A1608="","",IF(S1608="",IF(A1608="","",VLOOKUP(K1608,calendar_price_2013,MATCH(SUMIF(A$2:A12198,A1608,L$2:L12198),Sheet2!$C$1:$P$1,0)+1,0)),S1608)*L1608)</f>
        <v/>
      </c>
      <c r="N1608" s="7" t="str">
        <f t="shared" si="251"/>
        <v/>
      </c>
      <c r="O1608" s="7" t="str">
        <f t="shared" si="252"/>
        <v/>
      </c>
      <c r="R1608" s="7" t="str">
        <f t="shared" si="253"/>
        <v/>
      </c>
      <c r="W1608" s="9" t="str">
        <f t="shared" si="254"/>
        <v/>
      </c>
      <c r="AH1608" s="9" t="str">
        <f t="shared" si="255"/>
        <v/>
      </c>
      <c r="AI1608" s="9" t="str">
        <f t="shared" si="256"/>
        <v/>
      </c>
    </row>
    <row r="1609" spans="1:35" ht="20.100000000000001" customHeight="1">
      <c r="A1609" s="8" t="str">
        <f t="shared" si="257"/>
        <v/>
      </c>
      <c r="M1609" s="7" t="str">
        <f>IF(A1609="","",IF(S1609="",IF(A1609="","",VLOOKUP(K1609,calendar_price_2013,MATCH(SUMIF(A$2:A12199,A1609,L$2:L12199),Sheet2!$C$1:$P$1,0)+1,0)),S1609)*L1609)</f>
        <v/>
      </c>
      <c r="N1609" s="7" t="str">
        <f t="shared" si="251"/>
        <v/>
      </c>
      <c r="O1609" s="7" t="str">
        <f t="shared" si="252"/>
        <v/>
      </c>
      <c r="R1609" s="7" t="str">
        <f t="shared" si="253"/>
        <v/>
      </c>
      <c r="W1609" s="9" t="str">
        <f t="shared" si="254"/>
        <v/>
      </c>
      <c r="AH1609" s="9" t="str">
        <f t="shared" si="255"/>
        <v/>
      </c>
      <c r="AI1609" s="9" t="str">
        <f t="shared" si="256"/>
        <v/>
      </c>
    </row>
    <row r="1610" spans="1:35" ht="20.100000000000001" customHeight="1">
      <c r="A1610" s="8" t="str">
        <f t="shared" si="257"/>
        <v/>
      </c>
      <c r="M1610" s="7" t="str">
        <f>IF(A1610="","",IF(S1610="",IF(A1610="","",VLOOKUP(K1610,calendar_price_2013,MATCH(SUMIF(A$2:A12200,A1610,L$2:L12200),Sheet2!$C$1:$P$1,0)+1,0)),S1610)*L1610)</f>
        <v/>
      </c>
      <c r="N1610" s="7" t="str">
        <f t="shared" si="251"/>
        <v/>
      </c>
      <c r="O1610" s="7" t="str">
        <f t="shared" si="252"/>
        <v/>
      </c>
      <c r="R1610" s="7" t="str">
        <f t="shared" si="253"/>
        <v/>
      </c>
      <c r="W1610" s="9" t="str">
        <f t="shared" si="254"/>
        <v/>
      </c>
      <c r="AH1610" s="9" t="str">
        <f t="shared" si="255"/>
        <v/>
      </c>
      <c r="AI1610" s="9" t="str">
        <f t="shared" si="256"/>
        <v/>
      </c>
    </row>
    <row r="1611" spans="1:35" ht="20.100000000000001" customHeight="1">
      <c r="A1611" s="8" t="str">
        <f t="shared" si="257"/>
        <v/>
      </c>
      <c r="M1611" s="7" t="str">
        <f>IF(A1611="","",IF(S1611="",IF(A1611="","",VLOOKUP(K1611,calendar_price_2013,MATCH(SUMIF(A$2:A12201,A1611,L$2:L12201),Sheet2!$C$1:$P$1,0)+1,0)),S1611)*L1611)</f>
        <v/>
      </c>
      <c r="N1611" s="7" t="str">
        <f t="shared" si="251"/>
        <v/>
      </c>
      <c r="O1611" s="7" t="str">
        <f t="shared" si="252"/>
        <v/>
      </c>
      <c r="R1611" s="7" t="str">
        <f t="shared" si="253"/>
        <v/>
      </c>
      <c r="W1611" s="9" t="str">
        <f t="shared" si="254"/>
        <v/>
      </c>
      <c r="AH1611" s="9" t="str">
        <f t="shared" si="255"/>
        <v/>
      </c>
      <c r="AI1611" s="9" t="str">
        <f t="shared" si="256"/>
        <v/>
      </c>
    </row>
    <row r="1612" spans="1:35" ht="20.100000000000001" customHeight="1">
      <c r="A1612" s="8" t="str">
        <f t="shared" si="257"/>
        <v/>
      </c>
      <c r="M1612" s="7" t="str">
        <f>IF(A1612="","",IF(S1612="",IF(A1612="","",VLOOKUP(K1612,calendar_price_2013,MATCH(SUMIF(A$2:A12202,A1612,L$2:L12202),Sheet2!$C$1:$P$1,0)+1,0)),S1612)*L1612)</f>
        <v/>
      </c>
      <c r="N1612" s="7" t="str">
        <f t="shared" si="251"/>
        <v/>
      </c>
      <c r="O1612" s="7" t="str">
        <f t="shared" si="252"/>
        <v/>
      </c>
      <c r="R1612" s="7" t="str">
        <f t="shared" si="253"/>
        <v/>
      </c>
      <c r="W1612" s="9" t="str">
        <f t="shared" si="254"/>
        <v/>
      </c>
      <c r="AH1612" s="9" t="str">
        <f t="shared" si="255"/>
        <v/>
      </c>
      <c r="AI1612" s="9" t="str">
        <f t="shared" si="256"/>
        <v/>
      </c>
    </row>
    <row r="1613" spans="1:35" ht="20.100000000000001" customHeight="1">
      <c r="A1613" s="8" t="str">
        <f t="shared" si="257"/>
        <v/>
      </c>
      <c r="M1613" s="7" t="str">
        <f>IF(A1613="","",IF(S1613="",IF(A1613="","",VLOOKUP(K1613,calendar_price_2013,MATCH(SUMIF(A$2:A12203,A1613,L$2:L12203),Sheet2!$C$1:$P$1,0)+1,0)),S1613)*L1613)</f>
        <v/>
      </c>
      <c r="N1613" s="7" t="str">
        <f t="shared" si="251"/>
        <v/>
      </c>
      <c r="O1613" s="7" t="str">
        <f t="shared" si="252"/>
        <v/>
      </c>
      <c r="R1613" s="7" t="str">
        <f t="shared" si="253"/>
        <v/>
      </c>
      <c r="W1613" s="9" t="str">
        <f t="shared" si="254"/>
        <v/>
      </c>
      <c r="AH1613" s="9" t="str">
        <f t="shared" si="255"/>
        <v/>
      </c>
      <c r="AI1613" s="9" t="str">
        <f t="shared" si="256"/>
        <v/>
      </c>
    </row>
    <row r="1614" spans="1:35" ht="20.100000000000001" customHeight="1">
      <c r="A1614" s="8" t="str">
        <f t="shared" si="257"/>
        <v/>
      </c>
      <c r="M1614" s="7" t="str">
        <f>IF(A1614="","",IF(S1614="",IF(A1614="","",VLOOKUP(K1614,calendar_price_2013,MATCH(SUMIF(A$2:A12204,A1614,L$2:L12204),Sheet2!$C$1:$P$1,0)+1,0)),S1614)*L1614)</f>
        <v/>
      </c>
      <c r="N1614" s="7" t="str">
        <f t="shared" si="251"/>
        <v/>
      </c>
      <c r="O1614" s="7" t="str">
        <f t="shared" si="252"/>
        <v/>
      </c>
      <c r="R1614" s="7" t="str">
        <f t="shared" si="253"/>
        <v/>
      </c>
      <c r="W1614" s="9" t="str">
        <f t="shared" si="254"/>
        <v/>
      </c>
      <c r="AH1614" s="9" t="str">
        <f t="shared" si="255"/>
        <v/>
      </c>
      <c r="AI1614" s="9" t="str">
        <f t="shared" si="256"/>
        <v/>
      </c>
    </row>
    <row r="1615" spans="1:35" ht="20.100000000000001" customHeight="1">
      <c r="A1615" s="8" t="str">
        <f t="shared" si="257"/>
        <v/>
      </c>
      <c r="M1615" s="7" t="str">
        <f>IF(A1615="","",IF(S1615="",IF(A1615="","",VLOOKUP(K1615,calendar_price_2013,MATCH(SUMIF(A$2:A12205,A1615,L$2:L12205),Sheet2!$C$1:$P$1,0)+1,0)),S1615)*L1615)</f>
        <v/>
      </c>
      <c r="N1615" s="7" t="str">
        <f t="shared" si="251"/>
        <v/>
      </c>
      <c r="O1615" s="7" t="str">
        <f t="shared" si="252"/>
        <v/>
      </c>
      <c r="R1615" s="7" t="str">
        <f t="shared" si="253"/>
        <v/>
      </c>
      <c r="W1615" s="9" t="str">
        <f t="shared" si="254"/>
        <v/>
      </c>
      <c r="AH1615" s="9" t="str">
        <f t="shared" si="255"/>
        <v/>
      </c>
      <c r="AI1615" s="9" t="str">
        <f t="shared" si="256"/>
        <v/>
      </c>
    </row>
    <row r="1616" spans="1:35" ht="20.100000000000001" customHeight="1">
      <c r="A1616" s="8" t="str">
        <f t="shared" si="257"/>
        <v/>
      </c>
      <c r="M1616" s="7" t="str">
        <f>IF(A1616="","",IF(S1616="",IF(A1616="","",VLOOKUP(K1616,calendar_price_2013,MATCH(SUMIF(A$2:A12206,A1616,L$2:L12206),Sheet2!$C$1:$P$1,0)+1,0)),S1616)*L1616)</f>
        <v/>
      </c>
      <c r="N1616" s="7" t="str">
        <f t="shared" si="251"/>
        <v/>
      </c>
      <c r="O1616" s="7" t="str">
        <f t="shared" si="252"/>
        <v/>
      </c>
      <c r="R1616" s="7" t="str">
        <f t="shared" si="253"/>
        <v/>
      </c>
      <c r="W1616" s="9" t="str">
        <f t="shared" si="254"/>
        <v/>
      </c>
      <c r="AH1616" s="9" t="str">
        <f t="shared" si="255"/>
        <v/>
      </c>
      <c r="AI1616" s="9" t="str">
        <f t="shared" si="256"/>
        <v/>
      </c>
    </row>
    <row r="1617" spans="1:35" ht="20.100000000000001" customHeight="1">
      <c r="A1617" s="8" t="str">
        <f t="shared" si="257"/>
        <v/>
      </c>
      <c r="M1617" s="7" t="str">
        <f>IF(A1617="","",IF(S1617="",IF(A1617="","",VLOOKUP(K1617,calendar_price_2013,MATCH(SUMIF(A$2:A12207,A1617,L$2:L12207),Sheet2!$C$1:$P$1,0)+1,0)),S1617)*L1617)</f>
        <v/>
      </c>
      <c r="N1617" s="7" t="str">
        <f t="shared" si="251"/>
        <v/>
      </c>
      <c r="O1617" s="7" t="str">
        <f t="shared" si="252"/>
        <v/>
      </c>
      <c r="R1617" s="7" t="str">
        <f t="shared" si="253"/>
        <v/>
      </c>
      <c r="W1617" s="9" t="str">
        <f t="shared" si="254"/>
        <v/>
      </c>
      <c r="AH1617" s="9" t="str">
        <f t="shared" si="255"/>
        <v/>
      </c>
      <c r="AI1617" s="9" t="str">
        <f t="shared" si="256"/>
        <v/>
      </c>
    </row>
    <row r="1618" spans="1:35" ht="20.100000000000001" customHeight="1">
      <c r="A1618" s="8" t="str">
        <f t="shared" si="257"/>
        <v/>
      </c>
      <c r="M1618" s="7" t="str">
        <f>IF(A1618="","",IF(S1618="",IF(A1618="","",VLOOKUP(K1618,calendar_price_2013,MATCH(SUMIF(A$2:A12208,A1618,L$2:L12208),Sheet2!$C$1:$P$1,0)+1,0)),S1618)*L1618)</f>
        <v/>
      </c>
      <c r="N1618" s="7" t="str">
        <f t="shared" si="251"/>
        <v/>
      </c>
      <c r="O1618" s="7" t="str">
        <f t="shared" si="252"/>
        <v/>
      </c>
      <c r="R1618" s="7" t="str">
        <f t="shared" si="253"/>
        <v/>
      </c>
      <c r="W1618" s="9" t="str">
        <f t="shared" si="254"/>
        <v/>
      </c>
      <c r="AH1618" s="9" t="str">
        <f t="shared" si="255"/>
        <v/>
      </c>
      <c r="AI1618" s="9" t="str">
        <f t="shared" si="256"/>
        <v/>
      </c>
    </row>
    <row r="1619" spans="1:35" ht="20.100000000000001" customHeight="1">
      <c r="A1619" s="8" t="str">
        <f t="shared" si="257"/>
        <v/>
      </c>
      <c r="M1619" s="7" t="str">
        <f>IF(A1619="","",IF(S1619="",IF(A1619="","",VLOOKUP(K1619,calendar_price_2013,MATCH(SUMIF(A$2:A12209,A1619,L$2:L12209),Sheet2!$C$1:$P$1,0)+1,0)),S1619)*L1619)</f>
        <v/>
      </c>
      <c r="N1619" s="7" t="str">
        <f t="shared" si="251"/>
        <v/>
      </c>
      <c r="O1619" s="7" t="str">
        <f t="shared" si="252"/>
        <v/>
      </c>
      <c r="R1619" s="7" t="str">
        <f t="shared" si="253"/>
        <v/>
      </c>
      <c r="W1619" s="9" t="str">
        <f t="shared" si="254"/>
        <v/>
      </c>
      <c r="AH1619" s="9" t="str">
        <f t="shared" si="255"/>
        <v/>
      </c>
      <c r="AI1619" s="9" t="str">
        <f t="shared" si="256"/>
        <v/>
      </c>
    </row>
    <row r="1620" spans="1:35" ht="20.100000000000001" customHeight="1">
      <c r="A1620" s="8" t="str">
        <f t="shared" si="257"/>
        <v/>
      </c>
      <c r="M1620" s="7" t="str">
        <f>IF(A1620="","",IF(S1620="",IF(A1620="","",VLOOKUP(K1620,calendar_price_2013,MATCH(SUMIF(A$2:A12210,A1620,L$2:L12210),Sheet2!$C$1:$P$1,0)+1,0)),S1620)*L1620)</f>
        <v/>
      </c>
      <c r="N1620" s="7" t="str">
        <f t="shared" si="251"/>
        <v/>
      </c>
      <c r="O1620" s="7" t="str">
        <f t="shared" si="252"/>
        <v/>
      </c>
      <c r="R1620" s="7" t="str">
        <f t="shared" si="253"/>
        <v/>
      </c>
      <c r="W1620" s="9" t="str">
        <f t="shared" si="254"/>
        <v/>
      </c>
      <c r="AH1620" s="9" t="str">
        <f t="shared" si="255"/>
        <v/>
      </c>
      <c r="AI1620" s="9" t="str">
        <f t="shared" si="256"/>
        <v/>
      </c>
    </row>
    <row r="1621" spans="1:35" ht="20.100000000000001" customHeight="1">
      <c r="A1621" s="8" t="str">
        <f t="shared" si="257"/>
        <v/>
      </c>
      <c r="M1621" s="7" t="str">
        <f>IF(A1621="","",IF(S1621="",IF(A1621="","",VLOOKUP(K1621,calendar_price_2013,MATCH(SUMIF(A$2:A12211,A1621,L$2:L12211),Sheet2!$C$1:$P$1,0)+1,0)),S1621)*L1621)</f>
        <v/>
      </c>
      <c r="N1621" s="7" t="str">
        <f t="shared" si="251"/>
        <v/>
      </c>
      <c r="O1621" s="7" t="str">
        <f t="shared" si="252"/>
        <v/>
      </c>
      <c r="R1621" s="7" t="str">
        <f t="shared" si="253"/>
        <v/>
      </c>
      <c r="W1621" s="9" t="str">
        <f t="shared" si="254"/>
        <v/>
      </c>
      <c r="AH1621" s="9" t="str">
        <f t="shared" si="255"/>
        <v/>
      </c>
      <c r="AI1621" s="9" t="str">
        <f t="shared" si="256"/>
        <v/>
      </c>
    </row>
    <row r="1622" spans="1:35" ht="20.100000000000001" customHeight="1">
      <c r="A1622" s="8" t="str">
        <f t="shared" si="257"/>
        <v/>
      </c>
      <c r="M1622" s="7" t="str">
        <f>IF(A1622="","",IF(S1622="",IF(A1622="","",VLOOKUP(K1622,calendar_price_2013,MATCH(SUMIF(A$2:A12212,A1622,L$2:L12212),Sheet2!$C$1:$P$1,0)+1,0)),S1622)*L1622)</f>
        <v/>
      </c>
      <c r="N1622" s="7" t="str">
        <f t="shared" si="251"/>
        <v/>
      </c>
      <c r="O1622" s="7" t="str">
        <f t="shared" si="252"/>
        <v/>
      </c>
      <c r="R1622" s="7" t="str">
        <f t="shared" si="253"/>
        <v/>
      </c>
      <c r="W1622" s="9" t="str">
        <f t="shared" si="254"/>
        <v/>
      </c>
      <c r="AH1622" s="9" t="str">
        <f t="shared" si="255"/>
        <v/>
      </c>
      <c r="AI1622" s="9" t="str">
        <f t="shared" si="256"/>
        <v/>
      </c>
    </row>
    <row r="1623" spans="1:35" ht="20.100000000000001" customHeight="1">
      <c r="A1623" s="8" t="str">
        <f t="shared" si="257"/>
        <v/>
      </c>
      <c r="M1623" s="7" t="str">
        <f>IF(A1623="","",IF(S1623="",IF(A1623="","",VLOOKUP(K1623,calendar_price_2013,MATCH(SUMIF(A$2:A12213,A1623,L$2:L12213),Sheet2!$C$1:$P$1,0)+1,0)),S1623)*L1623)</f>
        <v/>
      </c>
      <c r="N1623" s="7" t="str">
        <f t="shared" si="251"/>
        <v/>
      </c>
      <c r="O1623" s="7" t="str">
        <f t="shared" si="252"/>
        <v/>
      </c>
      <c r="R1623" s="7" t="str">
        <f t="shared" si="253"/>
        <v/>
      </c>
      <c r="W1623" s="9" t="str">
        <f t="shared" si="254"/>
        <v/>
      </c>
      <c r="AH1623" s="9" t="str">
        <f t="shared" si="255"/>
        <v/>
      </c>
      <c r="AI1623" s="9" t="str">
        <f t="shared" si="256"/>
        <v/>
      </c>
    </row>
    <row r="1624" spans="1:35" ht="20.100000000000001" customHeight="1">
      <c r="A1624" s="8" t="str">
        <f t="shared" si="257"/>
        <v/>
      </c>
      <c r="M1624" s="7" t="str">
        <f>IF(A1624="","",IF(S1624="",IF(A1624="","",VLOOKUP(K1624,calendar_price_2013,MATCH(SUMIF(A$2:A12214,A1624,L$2:L12214),Sheet2!$C$1:$P$1,0)+1,0)),S1624)*L1624)</f>
        <v/>
      </c>
      <c r="N1624" s="7" t="str">
        <f t="shared" si="251"/>
        <v/>
      </c>
      <c r="O1624" s="7" t="str">
        <f t="shared" si="252"/>
        <v/>
      </c>
      <c r="R1624" s="7" t="str">
        <f t="shared" si="253"/>
        <v/>
      </c>
      <c r="W1624" s="9" t="str">
        <f t="shared" si="254"/>
        <v/>
      </c>
      <c r="AH1624" s="9" t="str">
        <f t="shared" si="255"/>
        <v/>
      </c>
      <c r="AI1624" s="9" t="str">
        <f t="shared" si="256"/>
        <v/>
      </c>
    </row>
    <row r="1625" spans="1:35" ht="20.100000000000001" customHeight="1">
      <c r="A1625" s="8" t="str">
        <f t="shared" si="257"/>
        <v/>
      </c>
      <c r="M1625" s="7" t="str">
        <f>IF(A1625="","",IF(S1625="",IF(A1625="","",VLOOKUP(K1625,calendar_price_2013,MATCH(SUMIF(A$2:A12215,A1625,L$2:L12215),Sheet2!$C$1:$P$1,0)+1,0)),S1625)*L1625)</f>
        <v/>
      </c>
      <c r="N1625" s="7" t="str">
        <f t="shared" si="251"/>
        <v/>
      </c>
      <c r="O1625" s="7" t="str">
        <f t="shared" si="252"/>
        <v/>
      </c>
      <c r="R1625" s="7" t="str">
        <f t="shared" si="253"/>
        <v/>
      </c>
      <c r="W1625" s="9" t="str">
        <f t="shared" si="254"/>
        <v/>
      </c>
      <c r="AH1625" s="9" t="str">
        <f t="shared" si="255"/>
        <v/>
      </c>
      <c r="AI1625" s="9" t="str">
        <f t="shared" si="256"/>
        <v/>
      </c>
    </row>
    <row r="1626" spans="1:35" ht="20.100000000000001" customHeight="1">
      <c r="A1626" s="8" t="str">
        <f t="shared" si="257"/>
        <v/>
      </c>
      <c r="M1626" s="7" t="str">
        <f>IF(A1626="","",IF(S1626="",IF(A1626="","",VLOOKUP(K1626,calendar_price_2013,MATCH(SUMIF(A$2:A12216,A1626,L$2:L12216),Sheet2!$C$1:$P$1,0)+1,0)),S1626)*L1626)</f>
        <v/>
      </c>
      <c r="N1626" s="7" t="str">
        <f t="shared" si="251"/>
        <v/>
      </c>
      <c r="O1626" s="7" t="str">
        <f t="shared" si="252"/>
        <v/>
      </c>
      <c r="R1626" s="7" t="str">
        <f t="shared" si="253"/>
        <v/>
      </c>
      <c r="W1626" s="9" t="str">
        <f t="shared" si="254"/>
        <v/>
      </c>
      <c r="AH1626" s="9" t="str">
        <f t="shared" si="255"/>
        <v/>
      </c>
      <c r="AI1626" s="9" t="str">
        <f t="shared" si="256"/>
        <v/>
      </c>
    </row>
    <row r="1627" spans="1:35" ht="20.100000000000001" customHeight="1">
      <c r="A1627" s="8" t="str">
        <f t="shared" si="257"/>
        <v/>
      </c>
      <c r="M1627" s="7" t="str">
        <f>IF(A1627="","",IF(S1627="",IF(A1627="","",VLOOKUP(K1627,calendar_price_2013,MATCH(SUMIF(A$2:A12217,A1627,L$2:L12217),Sheet2!$C$1:$P$1,0)+1,0)),S1627)*L1627)</f>
        <v/>
      </c>
      <c r="N1627" s="7" t="str">
        <f t="shared" si="251"/>
        <v/>
      </c>
      <c r="O1627" s="7" t="str">
        <f t="shared" si="252"/>
        <v/>
      </c>
      <c r="R1627" s="7" t="str">
        <f t="shared" si="253"/>
        <v/>
      </c>
      <c r="W1627" s="9" t="str">
        <f t="shared" si="254"/>
        <v/>
      </c>
      <c r="AH1627" s="9" t="str">
        <f t="shared" si="255"/>
        <v/>
      </c>
      <c r="AI1627" s="9" t="str">
        <f t="shared" si="256"/>
        <v/>
      </c>
    </row>
    <row r="1628" spans="1:35" ht="20.100000000000001" customHeight="1">
      <c r="A1628" s="8" t="str">
        <f t="shared" si="257"/>
        <v/>
      </c>
      <c r="M1628" s="7" t="str">
        <f>IF(A1628="","",IF(S1628="",IF(A1628="","",VLOOKUP(K1628,calendar_price_2013,MATCH(SUMIF(A$2:A12218,A1628,L$2:L12218),Sheet2!$C$1:$P$1,0)+1,0)),S1628)*L1628)</f>
        <v/>
      </c>
      <c r="N1628" s="7" t="str">
        <f t="shared" si="251"/>
        <v/>
      </c>
      <c r="O1628" s="7" t="str">
        <f t="shared" si="252"/>
        <v/>
      </c>
      <c r="R1628" s="7" t="str">
        <f t="shared" si="253"/>
        <v/>
      </c>
      <c r="W1628" s="9" t="str">
        <f t="shared" si="254"/>
        <v/>
      </c>
      <c r="AH1628" s="9" t="str">
        <f t="shared" si="255"/>
        <v/>
      </c>
      <c r="AI1628" s="9" t="str">
        <f t="shared" si="256"/>
        <v/>
      </c>
    </row>
    <row r="1629" spans="1:35" ht="20.100000000000001" customHeight="1">
      <c r="A1629" s="8" t="str">
        <f t="shared" si="257"/>
        <v/>
      </c>
      <c r="M1629" s="7" t="str">
        <f>IF(A1629="","",IF(S1629="",IF(A1629="","",VLOOKUP(K1629,calendar_price_2013,MATCH(SUMIF(A$2:A12219,A1629,L$2:L12219),Sheet2!$C$1:$P$1,0)+1,0)),S1629)*L1629)</f>
        <v/>
      </c>
      <c r="N1629" s="7" t="str">
        <f t="shared" si="251"/>
        <v/>
      </c>
      <c r="O1629" s="7" t="str">
        <f t="shared" si="252"/>
        <v/>
      </c>
      <c r="R1629" s="7" t="str">
        <f t="shared" si="253"/>
        <v/>
      </c>
      <c r="W1629" s="9" t="str">
        <f t="shared" si="254"/>
        <v/>
      </c>
      <c r="AH1629" s="9" t="str">
        <f t="shared" si="255"/>
        <v/>
      </c>
      <c r="AI1629" s="9" t="str">
        <f t="shared" si="256"/>
        <v/>
      </c>
    </row>
    <row r="1630" spans="1:35" ht="20.100000000000001" customHeight="1">
      <c r="A1630" s="8" t="str">
        <f t="shared" si="257"/>
        <v/>
      </c>
      <c r="M1630" s="7" t="str">
        <f>IF(A1630="","",IF(S1630="",IF(A1630="","",VLOOKUP(K1630,calendar_price_2013,MATCH(SUMIF(A$2:A12220,A1630,L$2:L12220),Sheet2!$C$1:$P$1,0)+1,0)),S1630)*L1630)</f>
        <v/>
      </c>
      <c r="N1630" s="7" t="str">
        <f t="shared" si="251"/>
        <v/>
      </c>
      <c r="O1630" s="7" t="str">
        <f t="shared" si="252"/>
        <v/>
      </c>
      <c r="R1630" s="7" t="str">
        <f t="shared" si="253"/>
        <v/>
      </c>
      <c r="W1630" s="9" t="str">
        <f t="shared" si="254"/>
        <v/>
      </c>
      <c r="AH1630" s="9" t="str">
        <f t="shared" si="255"/>
        <v/>
      </c>
      <c r="AI1630" s="9" t="str">
        <f t="shared" si="256"/>
        <v/>
      </c>
    </row>
    <row r="1631" spans="1:35" ht="20.100000000000001" customHeight="1">
      <c r="A1631" s="8" t="str">
        <f t="shared" si="257"/>
        <v/>
      </c>
      <c r="M1631" s="7" t="str">
        <f>IF(A1631="","",IF(S1631="",IF(A1631="","",VLOOKUP(K1631,calendar_price_2013,MATCH(SUMIF(A$2:A12221,A1631,L$2:L12221),Sheet2!$C$1:$P$1,0)+1,0)),S1631)*L1631)</f>
        <v/>
      </c>
      <c r="N1631" s="7" t="str">
        <f t="shared" si="251"/>
        <v/>
      </c>
      <c r="O1631" s="7" t="str">
        <f t="shared" si="252"/>
        <v/>
      </c>
      <c r="R1631" s="7" t="str">
        <f t="shared" si="253"/>
        <v/>
      </c>
      <c r="W1631" s="9" t="str">
        <f t="shared" si="254"/>
        <v/>
      </c>
      <c r="AH1631" s="9" t="str">
        <f t="shared" si="255"/>
        <v/>
      </c>
      <c r="AI1631" s="9" t="str">
        <f t="shared" si="256"/>
        <v/>
      </c>
    </row>
    <row r="1632" spans="1:35" ht="20.100000000000001" customHeight="1">
      <c r="A1632" s="8" t="str">
        <f t="shared" si="257"/>
        <v/>
      </c>
      <c r="M1632" s="7" t="str">
        <f>IF(A1632="","",IF(S1632="",IF(A1632="","",VLOOKUP(K1632,calendar_price_2013,MATCH(SUMIF(A$2:A12222,A1632,L$2:L12222),Sheet2!$C$1:$P$1,0)+1,0)),S1632)*L1632)</f>
        <v/>
      </c>
      <c r="N1632" s="7" t="str">
        <f t="shared" ref="N1632:N1695" si="258">IF(A1632="","",IF(T1632=1,0,M1632*0.2))</f>
        <v/>
      </c>
      <c r="O1632" s="7" t="str">
        <f t="shared" ref="O1632:O1695" si="259">IF(H1632="","",SUMIF(A1632:A12223,A1632,M1632:M12223)+SUMIF(A1632:A12223,A1632,N1632:N12223))</f>
        <v/>
      </c>
      <c r="R1632" s="7" t="str">
        <f t="shared" si="253"/>
        <v/>
      </c>
      <c r="W1632" s="9" t="str">
        <f t="shared" si="254"/>
        <v/>
      </c>
      <c r="AH1632" s="9" t="str">
        <f t="shared" si="255"/>
        <v/>
      </c>
      <c r="AI1632" s="9" t="str">
        <f t="shared" si="256"/>
        <v/>
      </c>
    </row>
    <row r="1633" spans="1:35" ht="20.100000000000001" customHeight="1">
      <c r="A1633" s="8" t="str">
        <f t="shared" si="257"/>
        <v/>
      </c>
      <c r="M1633" s="7" t="str">
        <f>IF(A1633="","",IF(S1633="",IF(A1633="","",VLOOKUP(K1633,calendar_price_2013,MATCH(SUMIF(A$2:A12223,A1633,L$2:L12223),Sheet2!$C$1:$P$1,0)+1,0)),S1633)*L1633)</f>
        <v/>
      </c>
      <c r="N1633" s="7" t="str">
        <f t="shared" si="258"/>
        <v/>
      </c>
      <c r="O1633" s="7" t="str">
        <f t="shared" si="259"/>
        <v/>
      </c>
      <c r="R1633" s="7" t="str">
        <f t="shared" ref="R1633:R1696" si="260">IF(ISBLANK(Q1633),"",Q1633-O1633)</f>
        <v/>
      </c>
      <c r="W1633" s="9" t="str">
        <f t="shared" ref="W1633:W1696" si="261">IF(B1633="","",IF(AC1633="",0,1))</f>
        <v/>
      </c>
      <c r="AH1633" s="9" t="str">
        <f t="shared" ref="AH1633:AH1696" si="262">IF(H1633="","",SUMIF(A1633:A12224,A1633,L1633:L12224))</f>
        <v/>
      </c>
      <c r="AI1633" s="9" t="str">
        <f t="shared" ref="AI1633:AI1696" si="263">IF(AH1633="","",AH1633/100)</f>
        <v/>
      </c>
    </row>
    <row r="1634" spans="1:35" ht="20.100000000000001" customHeight="1">
      <c r="A1634" s="8" t="str">
        <f t="shared" ref="A1634:A1697" si="264">IF(K1634="","",IF(B1634="",A1633,A1633+1))</f>
        <v/>
      </c>
      <c r="M1634" s="7" t="str">
        <f>IF(A1634="","",IF(S1634="",IF(A1634="","",VLOOKUP(K1634,calendar_price_2013,MATCH(SUMIF(A$2:A12224,A1634,L$2:L12224),Sheet2!$C$1:$P$1,0)+1,0)),S1634)*L1634)</f>
        <v/>
      </c>
      <c r="N1634" s="7" t="str">
        <f t="shared" si="258"/>
        <v/>
      </c>
      <c r="O1634" s="7" t="str">
        <f t="shared" si="259"/>
        <v/>
      </c>
      <c r="R1634" s="7" t="str">
        <f t="shared" si="260"/>
        <v/>
      </c>
      <c r="W1634" s="9" t="str">
        <f t="shared" si="261"/>
        <v/>
      </c>
      <c r="AH1634" s="9" t="str">
        <f t="shared" si="262"/>
        <v/>
      </c>
      <c r="AI1634" s="9" t="str">
        <f t="shared" si="263"/>
        <v/>
      </c>
    </row>
    <row r="1635" spans="1:35" ht="20.100000000000001" customHeight="1">
      <c r="A1635" s="8" t="str">
        <f t="shared" si="264"/>
        <v/>
      </c>
      <c r="M1635" s="7" t="str">
        <f>IF(A1635="","",IF(S1635="",IF(A1635="","",VLOOKUP(K1635,calendar_price_2013,MATCH(SUMIF(A$2:A12225,A1635,L$2:L12225),Sheet2!$C$1:$P$1,0)+1,0)),S1635)*L1635)</f>
        <v/>
      </c>
      <c r="N1635" s="7" t="str">
        <f t="shared" si="258"/>
        <v/>
      </c>
      <c r="O1635" s="7" t="str">
        <f t="shared" si="259"/>
        <v/>
      </c>
      <c r="R1635" s="7" t="str">
        <f t="shared" si="260"/>
        <v/>
      </c>
      <c r="W1635" s="9" t="str">
        <f t="shared" si="261"/>
        <v/>
      </c>
      <c r="AH1635" s="9" t="str">
        <f t="shared" si="262"/>
        <v/>
      </c>
      <c r="AI1635" s="9" t="str">
        <f t="shared" si="263"/>
        <v/>
      </c>
    </row>
    <row r="1636" spans="1:35" ht="20.100000000000001" customHeight="1">
      <c r="A1636" s="8" t="str">
        <f t="shared" si="264"/>
        <v/>
      </c>
      <c r="M1636" s="7" t="str">
        <f>IF(A1636="","",IF(S1636="",IF(A1636="","",VLOOKUP(K1636,calendar_price_2013,MATCH(SUMIF(A$2:A12226,A1636,L$2:L12226),Sheet2!$C$1:$P$1,0)+1,0)),S1636)*L1636)</f>
        <v/>
      </c>
      <c r="N1636" s="7" t="str">
        <f t="shared" si="258"/>
        <v/>
      </c>
      <c r="O1636" s="7" t="str">
        <f t="shared" si="259"/>
        <v/>
      </c>
      <c r="R1636" s="7" t="str">
        <f t="shared" si="260"/>
        <v/>
      </c>
      <c r="W1636" s="9" t="str">
        <f t="shared" si="261"/>
        <v/>
      </c>
      <c r="AH1636" s="9" t="str">
        <f t="shared" si="262"/>
        <v/>
      </c>
      <c r="AI1636" s="9" t="str">
        <f t="shared" si="263"/>
        <v/>
      </c>
    </row>
    <row r="1637" spans="1:35" ht="20.100000000000001" customHeight="1">
      <c r="A1637" s="8" t="str">
        <f t="shared" si="264"/>
        <v/>
      </c>
      <c r="M1637" s="7" t="str">
        <f>IF(A1637="","",IF(S1637="",IF(A1637="","",VLOOKUP(K1637,calendar_price_2013,MATCH(SUMIF(A$2:A12227,A1637,L$2:L12227),Sheet2!$C$1:$P$1,0)+1,0)),S1637)*L1637)</f>
        <v/>
      </c>
      <c r="N1637" s="7" t="str">
        <f t="shared" si="258"/>
        <v/>
      </c>
      <c r="O1637" s="7" t="str">
        <f t="shared" si="259"/>
        <v/>
      </c>
      <c r="R1637" s="7" t="str">
        <f t="shared" si="260"/>
        <v/>
      </c>
      <c r="W1637" s="9" t="str">
        <f t="shared" si="261"/>
        <v/>
      </c>
      <c r="AH1637" s="9" t="str">
        <f t="shared" si="262"/>
        <v/>
      </c>
      <c r="AI1637" s="9" t="str">
        <f t="shared" si="263"/>
        <v/>
      </c>
    </row>
    <row r="1638" spans="1:35" ht="20.100000000000001" customHeight="1">
      <c r="A1638" s="8" t="str">
        <f t="shared" si="264"/>
        <v/>
      </c>
      <c r="M1638" s="7" t="str">
        <f>IF(A1638="","",IF(S1638="",IF(A1638="","",VLOOKUP(K1638,calendar_price_2013,MATCH(SUMIF(A$2:A12228,A1638,L$2:L12228),Sheet2!$C$1:$P$1,0)+1,0)),S1638)*L1638)</f>
        <v/>
      </c>
      <c r="N1638" s="7" t="str">
        <f t="shared" si="258"/>
        <v/>
      </c>
      <c r="O1638" s="7" t="str">
        <f t="shared" si="259"/>
        <v/>
      </c>
      <c r="R1638" s="7" t="str">
        <f t="shared" si="260"/>
        <v/>
      </c>
      <c r="W1638" s="9" t="str">
        <f t="shared" si="261"/>
        <v/>
      </c>
      <c r="AH1638" s="9" t="str">
        <f t="shared" si="262"/>
        <v/>
      </c>
      <c r="AI1638" s="9" t="str">
        <f t="shared" si="263"/>
        <v/>
      </c>
    </row>
    <row r="1639" spans="1:35" ht="20.100000000000001" customHeight="1">
      <c r="A1639" s="8" t="str">
        <f t="shared" si="264"/>
        <v/>
      </c>
      <c r="M1639" s="7" t="str">
        <f>IF(A1639="","",IF(S1639="",IF(A1639="","",VLOOKUP(K1639,calendar_price_2013,MATCH(SUMIF(A$2:A12229,A1639,L$2:L12229),Sheet2!$C$1:$P$1,0)+1,0)),S1639)*L1639)</f>
        <v/>
      </c>
      <c r="N1639" s="7" t="str">
        <f t="shared" si="258"/>
        <v/>
      </c>
      <c r="O1639" s="7" t="str">
        <f t="shared" si="259"/>
        <v/>
      </c>
      <c r="R1639" s="7" t="str">
        <f t="shared" si="260"/>
        <v/>
      </c>
      <c r="W1639" s="9" t="str">
        <f t="shared" si="261"/>
        <v/>
      </c>
      <c r="AH1639" s="9" t="str">
        <f t="shared" si="262"/>
        <v/>
      </c>
      <c r="AI1639" s="9" t="str">
        <f t="shared" si="263"/>
        <v/>
      </c>
    </row>
    <row r="1640" spans="1:35" ht="20.100000000000001" customHeight="1">
      <c r="A1640" s="8" t="str">
        <f t="shared" si="264"/>
        <v/>
      </c>
      <c r="M1640" s="7" t="str">
        <f>IF(A1640="","",IF(S1640="",IF(A1640="","",VLOOKUP(K1640,calendar_price_2013,MATCH(SUMIF(A$2:A12230,A1640,L$2:L12230),Sheet2!$C$1:$P$1,0)+1,0)),S1640)*L1640)</f>
        <v/>
      </c>
      <c r="N1640" s="7" t="str">
        <f t="shared" si="258"/>
        <v/>
      </c>
      <c r="O1640" s="7" t="str">
        <f t="shared" si="259"/>
        <v/>
      </c>
      <c r="R1640" s="7" t="str">
        <f t="shared" si="260"/>
        <v/>
      </c>
      <c r="W1640" s="9" t="str">
        <f t="shared" si="261"/>
        <v/>
      </c>
      <c r="AH1640" s="9" t="str">
        <f t="shared" si="262"/>
        <v/>
      </c>
      <c r="AI1640" s="9" t="str">
        <f t="shared" si="263"/>
        <v/>
      </c>
    </row>
    <row r="1641" spans="1:35" ht="20.100000000000001" customHeight="1">
      <c r="A1641" s="8" t="str">
        <f t="shared" si="264"/>
        <v/>
      </c>
      <c r="M1641" s="7" t="str">
        <f>IF(A1641="","",IF(S1641="",IF(A1641="","",VLOOKUP(K1641,calendar_price_2013,MATCH(SUMIF(A$2:A12231,A1641,L$2:L12231),Sheet2!$C$1:$P$1,0)+1,0)),S1641)*L1641)</f>
        <v/>
      </c>
      <c r="N1641" s="7" t="str">
        <f t="shared" si="258"/>
        <v/>
      </c>
      <c r="O1641" s="7" t="str">
        <f t="shared" si="259"/>
        <v/>
      </c>
      <c r="R1641" s="7" t="str">
        <f t="shared" si="260"/>
        <v/>
      </c>
      <c r="W1641" s="9" t="str">
        <f t="shared" si="261"/>
        <v/>
      </c>
      <c r="AH1641" s="9" t="str">
        <f t="shared" si="262"/>
        <v/>
      </c>
      <c r="AI1641" s="9" t="str">
        <f t="shared" si="263"/>
        <v/>
      </c>
    </row>
    <row r="1642" spans="1:35" ht="20.100000000000001" customHeight="1">
      <c r="A1642" s="8" t="str">
        <f t="shared" si="264"/>
        <v/>
      </c>
      <c r="M1642" s="7" t="str">
        <f>IF(A1642="","",IF(S1642="",IF(A1642="","",VLOOKUP(K1642,calendar_price_2013,MATCH(SUMIF(A$2:A12232,A1642,L$2:L12232),Sheet2!$C$1:$P$1,0)+1,0)),S1642)*L1642)</f>
        <v/>
      </c>
      <c r="N1642" s="7" t="str">
        <f t="shared" si="258"/>
        <v/>
      </c>
      <c r="O1642" s="7" t="str">
        <f t="shared" si="259"/>
        <v/>
      </c>
      <c r="R1642" s="7" t="str">
        <f t="shared" si="260"/>
        <v/>
      </c>
      <c r="W1642" s="9" t="str">
        <f t="shared" si="261"/>
        <v/>
      </c>
      <c r="AH1642" s="9" t="str">
        <f t="shared" si="262"/>
        <v/>
      </c>
      <c r="AI1642" s="9" t="str">
        <f t="shared" si="263"/>
        <v/>
      </c>
    </row>
    <row r="1643" spans="1:35" ht="20.100000000000001" customHeight="1">
      <c r="A1643" s="8" t="str">
        <f t="shared" si="264"/>
        <v/>
      </c>
      <c r="M1643" s="7" t="str">
        <f>IF(A1643="","",IF(S1643="",IF(A1643="","",VLOOKUP(K1643,calendar_price_2013,MATCH(SUMIF(A$2:A12233,A1643,L$2:L12233),Sheet2!$C$1:$P$1,0)+1,0)),S1643)*L1643)</f>
        <v/>
      </c>
      <c r="N1643" s="7" t="str">
        <f t="shared" si="258"/>
        <v/>
      </c>
      <c r="O1643" s="7" t="str">
        <f t="shared" si="259"/>
        <v/>
      </c>
      <c r="R1643" s="7" t="str">
        <f t="shared" si="260"/>
        <v/>
      </c>
      <c r="W1643" s="9" t="str">
        <f t="shared" si="261"/>
        <v/>
      </c>
      <c r="AH1643" s="9" t="str">
        <f t="shared" si="262"/>
        <v/>
      </c>
      <c r="AI1643" s="9" t="str">
        <f t="shared" si="263"/>
        <v/>
      </c>
    </row>
    <row r="1644" spans="1:35" ht="20.100000000000001" customHeight="1">
      <c r="A1644" s="8" t="str">
        <f t="shared" si="264"/>
        <v/>
      </c>
      <c r="M1644" s="7" t="str">
        <f>IF(A1644="","",IF(S1644="",IF(A1644="","",VLOOKUP(K1644,calendar_price_2013,MATCH(SUMIF(A$2:A12234,A1644,L$2:L12234),Sheet2!$C$1:$P$1,0)+1,0)),S1644)*L1644)</f>
        <v/>
      </c>
      <c r="N1644" s="7" t="str">
        <f t="shared" si="258"/>
        <v/>
      </c>
      <c r="O1644" s="7" t="str">
        <f t="shared" si="259"/>
        <v/>
      </c>
      <c r="R1644" s="7" t="str">
        <f t="shared" si="260"/>
        <v/>
      </c>
      <c r="W1644" s="9" t="str">
        <f t="shared" si="261"/>
        <v/>
      </c>
      <c r="AH1644" s="9" t="str">
        <f t="shared" si="262"/>
        <v/>
      </c>
      <c r="AI1644" s="9" t="str">
        <f t="shared" si="263"/>
        <v/>
      </c>
    </row>
    <row r="1645" spans="1:35" ht="20.100000000000001" customHeight="1">
      <c r="A1645" s="8" t="str">
        <f t="shared" si="264"/>
        <v/>
      </c>
      <c r="M1645" s="7" t="str">
        <f>IF(A1645="","",IF(S1645="",IF(A1645="","",VLOOKUP(K1645,calendar_price_2013,MATCH(SUMIF(A$2:A12235,A1645,L$2:L12235),Sheet2!$C$1:$P$1,0)+1,0)),S1645)*L1645)</f>
        <v/>
      </c>
      <c r="N1645" s="7" t="str">
        <f t="shared" si="258"/>
        <v/>
      </c>
      <c r="O1645" s="7" t="str">
        <f t="shared" si="259"/>
        <v/>
      </c>
      <c r="R1645" s="7" t="str">
        <f t="shared" si="260"/>
        <v/>
      </c>
      <c r="W1645" s="9" t="str">
        <f t="shared" si="261"/>
        <v/>
      </c>
      <c r="AH1645" s="9" t="str">
        <f t="shared" si="262"/>
        <v/>
      </c>
      <c r="AI1645" s="9" t="str">
        <f t="shared" si="263"/>
        <v/>
      </c>
    </row>
    <row r="1646" spans="1:35" ht="20.100000000000001" customHeight="1">
      <c r="A1646" s="8" t="str">
        <f t="shared" si="264"/>
        <v/>
      </c>
      <c r="M1646" s="7" t="str">
        <f>IF(A1646="","",IF(S1646="",IF(A1646="","",VLOOKUP(K1646,calendar_price_2013,MATCH(SUMIF(A$2:A12236,A1646,L$2:L12236),Sheet2!$C$1:$P$1,0)+1,0)),S1646)*L1646)</f>
        <v/>
      </c>
      <c r="N1646" s="7" t="str">
        <f t="shared" si="258"/>
        <v/>
      </c>
      <c r="O1646" s="7" t="str">
        <f t="shared" si="259"/>
        <v/>
      </c>
      <c r="R1646" s="7" t="str">
        <f t="shared" si="260"/>
        <v/>
      </c>
      <c r="W1646" s="9" t="str">
        <f t="shared" si="261"/>
        <v/>
      </c>
      <c r="AH1646" s="9" t="str">
        <f t="shared" si="262"/>
        <v/>
      </c>
      <c r="AI1646" s="9" t="str">
        <f t="shared" si="263"/>
        <v/>
      </c>
    </row>
    <row r="1647" spans="1:35" ht="20.100000000000001" customHeight="1">
      <c r="A1647" s="8" t="str">
        <f t="shared" si="264"/>
        <v/>
      </c>
      <c r="M1647" s="7" t="str">
        <f>IF(A1647="","",IF(S1647="",IF(A1647="","",VLOOKUP(K1647,calendar_price_2013,MATCH(SUMIF(A$2:A12237,A1647,L$2:L12237),Sheet2!$C$1:$P$1,0)+1,0)),S1647)*L1647)</f>
        <v/>
      </c>
      <c r="N1647" s="7" t="str">
        <f t="shared" si="258"/>
        <v/>
      </c>
      <c r="O1647" s="7" t="str">
        <f t="shared" si="259"/>
        <v/>
      </c>
      <c r="R1647" s="7" t="str">
        <f t="shared" si="260"/>
        <v/>
      </c>
      <c r="W1647" s="9" t="str">
        <f t="shared" si="261"/>
        <v/>
      </c>
      <c r="AH1647" s="9" t="str">
        <f t="shared" si="262"/>
        <v/>
      </c>
      <c r="AI1647" s="9" t="str">
        <f t="shared" si="263"/>
        <v/>
      </c>
    </row>
    <row r="1648" spans="1:35" ht="20.100000000000001" customHeight="1">
      <c r="A1648" s="8" t="str">
        <f t="shared" si="264"/>
        <v/>
      </c>
      <c r="M1648" s="7" t="str">
        <f>IF(A1648="","",IF(S1648="",IF(A1648="","",VLOOKUP(K1648,calendar_price_2013,MATCH(SUMIF(A$2:A12238,A1648,L$2:L12238),Sheet2!$C$1:$P$1,0)+1,0)),S1648)*L1648)</f>
        <v/>
      </c>
      <c r="N1648" s="7" t="str">
        <f t="shared" si="258"/>
        <v/>
      </c>
      <c r="O1648" s="7" t="str">
        <f t="shared" si="259"/>
        <v/>
      </c>
      <c r="R1648" s="7" t="str">
        <f t="shared" si="260"/>
        <v/>
      </c>
      <c r="W1648" s="9" t="str">
        <f t="shared" si="261"/>
        <v/>
      </c>
      <c r="AH1648" s="9" t="str">
        <f t="shared" si="262"/>
        <v/>
      </c>
      <c r="AI1648" s="9" t="str">
        <f t="shared" si="263"/>
        <v/>
      </c>
    </row>
    <row r="1649" spans="1:35" ht="20.100000000000001" customHeight="1">
      <c r="A1649" s="8" t="str">
        <f t="shared" si="264"/>
        <v/>
      </c>
      <c r="M1649" s="7" t="str">
        <f>IF(A1649="","",IF(S1649="",IF(A1649="","",VLOOKUP(K1649,calendar_price_2013,MATCH(SUMIF(A$2:A12239,A1649,L$2:L12239),Sheet2!$C$1:$P$1,0)+1,0)),S1649)*L1649)</f>
        <v/>
      </c>
      <c r="N1649" s="7" t="str">
        <f t="shared" si="258"/>
        <v/>
      </c>
      <c r="O1649" s="7" t="str">
        <f t="shared" si="259"/>
        <v/>
      </c>
      <c r="R1649" s="7" t="str">
        <f t="shared" si="260"/>
        <v/>
      </c>
      <c r="W1649" s="9" t="str">
        <f t="shared" si="261"/>
        <v/>
      </c>
      <c r="AH1649" s="9" t="str">
        <f t="shared" si="262"/>
        <v/>
      </c>
      <c r="AI1649" s="9" t="str">
        <f t="shared" si="263"/>
        <v/>
      </c>
    </row>
    <row r="1650" spans="1:35" ht="20.100000000000001" customHeight="1">
      <c r="A1650" s="8" t="str">
        <f t="shared" si="264"/>
        <v/>
      </c>
      <c r="M1650" s="7" t="str">
        <f>IF(A1650="","",IF(S1650="",IF(A1650="","",VLOOKUP(K1650,calendar_price_2013,MATCH(SUMIF(A$2:A12240,A1650,L$2:L12240),Sheet2!$C$1:$P$1,0)+1,0)),S1650)*L1650)</f>
        <v/>
      </c>
      <c r="N1650" s="7" t="str">
        <f t="shared" si="258"/>
        <v/>
      </c>
      <c r="O1650" s="7" t="str">
        <f t="shared" si="259"/>
        <v/>
      </c>
      <c r="R1650" s="7" t="str">
        <f t="shared" si="260"/>
        <v/>
      </c>
      <c r="W1650" s="9" t="str">
        <f t="shared" si="261"/>
        <v/>
      </c>
      <c r="AH1650" s="9" t="str">
        <f t="shared" si="262"/>
        <v/>
      </c>
      <c r="AI1650" s="9" t="str">
        <f t="shared" si="263"/>
        <v/>
      </c>
    </row>
    <row r="1651" spans="1:35" ht="20.100000000000001" customHeight="1">
      <c r="A1651" s="8" t="str">
        <f t="shared" si="264"/>
        <v/>
      </c>
      <c r="M1651" s="7" t="str">
        <f>IF(A1651="","",IF(S1651="",IF(A1651="","",VLOOKUP(K1651,calendar_price_2013,MATCH(SUMIF(A$2:A12241,A1651,L$2:L12241),Sheet2!$C$1:$P$1,0)+1,0)),S1651)*L1651)</f>
        <v/>
      </c>
      <c r="N1651" s="7" t="str">
        <f t="shared" si="258"/>
        <v/>
      </c>
      <c r="O1651" s="7" t="str">
        <f t="shared" si="259"/>
        <v/>
      </c>
      <c r="R1651" s="7" t="str">
        <f t="shared" si="260"/>
        <v/>
      </c>
      <c r="W1651" s="9" t="str">
        <f t="shared" si="261"/>
        <v/>
      </c>
      <c r="AH1651" s="9" t="str">
        <f t="shared" si="262"/>
        <v/>
      </c>
      <c r="AI1651" s="9" t="str">
        <f t="shared" si="263"/>
        <v/>
      </c>
    </row>
    <row r="1652" spans="1:35" ht="20.100000000000001" customHeight="1">
      <c r="A1652" s="8" t="str">
        <f t="shared" si="264"/>
        <v/>
      </c>
      <c r="M1652" s="7" t="str">
        <f>IF(A1652="","",IF(S1652="",IF(A1652="","",VLOOKUP(K1652,calendar_price_2013,MATCH(SUMIF(A$2:A12242,A1652,L$2:L12242),Sheet2!$C$1:$P$1,0)+1,0)),S1652)*L1652)</f>
        <v/>
      </c>
      <c r="N1652" s="7" t="str">
        <f t="shared" si="258"/>
        <v/>
      </c>
      <c r="O1652" s="7" t="str">
        <f t="shared" si="259"/>
        <v/>
      </c>
      <c r="R1652" s="7" t="str">
        <f t="shared" si="260"/>
        <v/>
      </c>
      <c r="W1652" s="9" t="str">
        <f t="shared" si="261"/>
        <v/>
      </c>
      <c r="AH1652" s="9" t="str">
        <f t="shared" si="262"/>
        <v/>
      </c>
      <c r="AI1652" s="9" t="str">
        <f t="shared" si="263"/>
        <v/>
      </c>
    </row>
    <row r="1653" spans="1:35" ht="20.100000000000001" customHeight="1">
      <c r="A1653" s="8" t="str">
        <f t="shared" si="264"/>
        <v/>
      </c>
      <c r="M1653" s="7" t="str">
        <f>IF(A1653="","",IF(S1653="",IF(A1653="","",VLOOKUP(K1653,calendar_price_2013,MATCH(SUMIF(A$2:A12243,A1653,L$2:L12243),Sheet2!$C$1:$P$1,0)+1,0)),S1653)*L1653)</f>
        <v/>
      </c>
      <c r="N1653" s="7" t="str">
        <f t="shared" si="258"/>
        <v/>
      </c>
      <c r="O1653" s="7" t="str">
        <f t="shared" si="259"/>
        <v/>
      </c>
      <c r="R1653" s="7" t="str">
        <f t="shared" si="260"/>
        <v/>
      </c>
      <c r="W1653" s="9" t="str">
        <f t="shared" si="261"/>
        <v/>
      </c>
      <c r="AH1653" s="9" t="str">
        <f t="shared" si="262"/>
        <v/>
      </c>
      <c r="AI1653" s="9" t="str">
        <f t="shared" si="263"/>
        <v/>
      </c>
    </row>
    <row r="1654" spans="1:35" ht="20.100000000000001" customHeight="1">
      <c r="A1654" s="8" t="str">
        <f t="shared" si="264"/>
        <v/>
      </c>
      <c r="M1654" s="7" t="str">
        <f>IF(A1654="","",IF(S1654="",IF(A1654="","",VLOOKUP(K1654,calendar_price_2013,MATCH(SUMIF(A$2:A12244,A1654,L$2:L12244),Sheet2!$C$1:$P$1,0)+1,0)),S1654)*L1654)</f>
        <v/>
      </c>
      <c r="N1654" s="7" t="str">
        <f t="shared" si="258"/>
        <v/>
      </c>
      <c r="O1654" s="7" t="str">
        <f t="shared" si="259"/>
        <v/>
      </c>
      <c r="R1654" s="7" t="str">
        <f t="shared" si="260"/>
        <v/>
      </c>
      <c r="W1654" s="9" t="str">
        <f t="shared" si="261"/>
        <v/>
      </c>
      <c r="AH1654" s="9" t="str">
        <f t="shared" si="262"/>
        <v/>
      </c>
      <c r="AI1654" s="9" t="str">
        <f t="shared" si="263"/>
        <v/>
      </c>
    </row>
    <row r="1655" spans="1:35" ht="20.100000000000001" customHeight="1">
      <c r="A1655" s="8" t="str">
        <f t="shared" si="264"/>
        <v/>
      </c>
      <c r="M1655" s="7" t="str">
        <f>IF(A1655="","",IF(S1655="",IF(A1655="","",VLOOKUP(K1655,calendar_price_2013,MATCH(SUMIF(A$2:A12245,A1655,L$2:L12245),Sheet2!$C$1:$P$1,0)+1,0)),S1655)*L1655)</f>
        <v/>
      </c>
      <c r="N1655" s="7" t="str">
        <f t="shared" si="258"/>
        <v/>
      </c>
      <c r="O1655" s="7" t="str">
        <f t="shared" si="259"/>
        <v/>
      </c>
      <c r="R1655" s="7" t="str">
        <f t="shared" si="260"/>
        <v/>
      </c>
      <c r="W1655" s="9" t="str">
        <f t="shared" si="261"/>
        <v/>
      </c>
      <c r="AH1655" s="9" t="str">
        <f t="shared" si="262"/>
        <v/>
      </c>
      <c r="AI1655" s="9" t="str">
        <f t="shared" si="263"/>
        <v/>
      </c>
    </row>
    <row r="1656" spans="1:35" ht="20.100000000000001" customHeight="1">
      <c r="A1656" s="8" t="str">
        <f t="shared" si="264"/>
        <v/>
      </c>
      <c r="M1656" s="7" t="str">
        <f>IF(A1656="","",IF(S1656="",IF(A1656="","",VLOOKUP(K1656,calendar_price_2013,MATCH(SUMIF(A$2:A12246,A1656,L$2:L12246),Sheet2!$C$1:$P$1,0)+1,0)),S1656)*L1656)</f>
        <v/>
      </c>
      <c r="N1656" s="7" t="str">
        <f t="shared" si="258"/>
        <v/>
      </c>
      <c r="O1656" s="7" t="str">
        <f t="shared" si="259"/>
        <v/>
      </c>
      <c r="R1656" s="7" t="str">
        <f t="shared" si="260"/>
        <v/>
      </c>
      <c r="W1656" s="9" t="str">
        <f t="shared" si="261"/>
        <v/>
      </c>
      <c r="AH1656" s="9" t="str">
        <f t="shared" si="262"/>
        <v/>
      </c>
      <c r="AI1656" s="9" t="str">
        <f t="shared" si="263"/>
        <v/>
      </c>
    </row>
    <row r="1657" spans="1:35" ht="20.100000000000001" customHeight="1">
      <c r="A1657" s="8" t="str">
        <f t="shared" si="264"/>
        <v/>
      </c>
      <c r="M1657" s="7" t="str">
        <f>IF(A1657="","",IF(S1657="",IF(A1657="","",VLOOKUP(K1657,calendar_price_2013,MATCH(SUMIF(A$2:A12247,A1657,L$2:L12247),Sheet2!$C$1:$P$1,0)+1,0)),S1657)*L1657)</f>
        <v/>
      </c>
      <c r="N1657" s="7" t="str">
        <f t="shared" si="258"/>
        <v/>
      </c>
      <c r="O1657" s="7" t="str">
        <f t="shared" si="259"/>
        <v/>
      </c>
      <c r="R1657" s="7" t="str">
        <f t="shared" si="260"/>
        <v/>
      </c>
      <c r="W1657" s="9" t="str">
        <f t="shared" si="261"/>
        <v/>
      </c>
      <c r="AH1657" s="9" t="str">
        <f t="shared" si="262"/>
        <v/>
      </c>
      <c r="AI1657" s="9" t="str">
        <f t="shared" si="263"/>
        <v/>
      </c>
    </row>
    <row r="1658" spans="1:35" ht="20.100000000000001" customHeight="1">
      <c r="A1658" s="8" t="str">
        <f t="shared" si="264"/>
        <v/>
      </c>
      <c r="M1658" s="7" t="str">
        <f>IF(A1658="","",IF(S1658="",IF(A1658="","",VLOOKUP(K1658,calendar_price_2013,MATCH(SUMIF(A$2:A12248,A1658,L$2:L12248),Sheet2!$C$1:$P$1,0)+1,0)),S1658)*L1658)</f>
        <v/>
      </c>
      <c r="N1658" s="7" t="str">
        <f t="shared" si="258"/>
        <v/>
      </c>
      <c r="O1658" s="7" t="str">
        <f t="shared" si="259"/>
        <v/>
      </c>
      <c r="R1658" s="7" t="str">
        <f t="shared" si="260"/>
        <v/>
      </c>
      <c r="W1658" s="9" t="str">
        <f t="shared" si="261"/>
        <v/>
      </c>
      <c r="AH1658" s="9" t="str">
        <f t="shared" si="262"/>
        <v/>
      </c>
      <c r="AI1658" s="9" t="str">
        <f t="shared" si="263"/>
        <v/>
      </c>
    </row>
    <row r="1659" spans="1:35" ht="20.100000000000001" customHeight="1">
      <c r="A1659" s="8" t="str">
        <f t="shared" si="264"/>
        <v/>
      </c>
      <c r="M1659" s="7" t="str">
        <f>IF(A1659="","",IF(S1659="",IF(A1659="","",VLOOKUP(K1659,calendar_price_2013,MATCH(SUMIF(A$2:A12249,A1659,L$2:L12249),Sheet2!$C$1:$P$1,0)+1,0)),S1659)*L1659)</f>
        <v/>
      </c>
      <c r="N1659" s="7" t="str">
        <f t="shared" si="258"/>
        <v/>
      </c>
      <c r="O1659" s="7" t="str">
        <f t="shared" si="259"/>
        <v/>
      </c>
      <c r="R1659" s="7" t="str">
        <f t="shared" si="260"/>
        <v/>
      </c>
      <c r="W1659" s="9" t="str">
        <f t="shared" si="261"/>
        <v/>
      </c>
      <c r="AH1659" s="9" t="str">
        <f t="shared" si="262"/>
        <v/>
      </c>
      <c r="AI1659" s="9" t="str">
        <f t="shared" si="263"/>
        <v/>
      </c>
    </row>
    <row r="1660" spans="1:35" ht="20.100000000000001" customHeight="1">
      <c r="A1660" s="8" t="str">
        <f t="shared" si="264"/>
        <v/>
      </c>
      <c r="M1660" s="7" t="str">
        <f>IF(A1660="","",IF(S1660="",IF(A1660="","",VLOOKUP(K1660,calendar_price_2013,MATCH(SUMIF(A$2:A12250,A1660,L$2:L12250),Sheet2!$C$1:$P$1,0)+1,0)),S1660)*L1660)</f>
        <v/>
      </c>
      <c r="N1660" s="7" t="str">
        <f t="shared" si="258"/>
        <v/>
      </c>
      <c r="O1660" s="7" t="str">
        <f t="shared" si="259"/>
        <v/>
      </c>
      <c r="R1660" s="7" t="str">
        <f t="shared" si="260"/>
        <v/>
      </c>
      <c r="W1660" s="9" t="str">
        <f t="shared" si="261"/>
        <v/>
      </c>
      <c r="AH1660" s="9" t="str">
        <f t="shared" si="262"/>
        <v/>
      </c>
      <c r="AI1660" s="9" t="str">
        <f t="shared" si="263"/>
        <v/>
      </c>
    </row>
    <row r="1661" spans="1:35" ht="20.100000000000001" customHeight="1">
      <c r="A1661" s="8" t="str">
        <f t="shared" si="264"/>
        <v/>
      </c>
      <c r="M1661" s="7" t="str">
        <f>IF(A1661="","",IF(S1661="",IF(A1661="","",VLOOKUP(K1661,calendar_price_2013,MATCH(SUMIF(A$2:A12251,A1661,L$2:L12251),Sheet2!$C$1:$P$1,0)+1,0)),S1661)*L1661)</f>
        <v/>
      </c>
      <c r="N1661" s="7" t="str">
        <f t="shared" si="258"/>
        <v/>
      </c>
      <c r="O1661" s="7" t="str">
        <f t="shared" si="259"/>
        <v/>
      </c>
      <c r="R1661" s="7" t="str">
        <f t="shared" si="260"/>
        <v/>
      </c>
      <c r="W1661" s="9" t="str">
        <f t="shared" si="261"/>
        <v/>
      </c>
      <c r="AH1661" s="9" t="str">
        <f t="shared" si="262"/>
        <v/>
      </c>
      <c r="AI1661" s="9" t="str">
        <f t="shared" si="263"/>
        <v/>
      </c>
    </row>
    <row r="1662" spans="1:35" ht="20.100000000000001" customHeight="1">
      <c r="A1662" s="8" t="str">
        <f t="shared" si="264"/>
        <v/>
      </c>
      <c r="M1662" s="7" t="str">
        <f>IF(A1662="","",IF(S1662="",IF(A1662="","",VLOOKUP(K1662,calendar_price_2013,MATCH(SUMIF(A$2:A12252,A1662,L$2:L12252),Sheet2!$C$1:$P$1,0)+1,0)),S1662)*L1662)</f>
        <v/>
      </c>
      <c r="N1662" s="7" t="str">
        <f t="shared" si="258"/>
        <v/>
      </c>
      <c r="O1662" s="7" t="str">
        <f t="shared" si="259"/>
        <v/>
      </c>
      <c r="R1662" s="7" t="str">
        <f t="shared" si="260"/>
        <v/>
      </c>
      <c r="W1662" s="9" t="str">
        <f t="shared" si="261"/>
        <v/>
      </c>
      <c r="AH1662" s="9" t="str">
        <f t="shared" si="262"/>
        <v/>
      </c>
      <c r="AI1662" s="9" t="str">
        <f t="shared" si="263"/>
        <v/>
      </c>
    </row>
    <row r="1663" spans="1:35" ht="20.100000000000001" customHeight="1">
      <c r="A1663" s="8" t="str">
        <f t="shared" si="264"/>
        <v/>
      </c>
      <c r="M1663" s="7" t="str">
        <f>IF(A1663="","",IF(S1663="",IF(A1663="","",VLOOKUP(K1663,calendar_price_2013,MATCH(SUMIF(A$2:A12253,A1663,L$2:L12253),Sheet2!$C$1:$P$1,0)+1,0)),S1663)*L1663)</f>
        <v/>
      </c>
      <c r="N1663" s="7" t="str">
        <f t="shared" si="258"/>
        <v/>
      </c>
      <c r="O1663" s="7" t="str">
        <f t="shared" si="259"/>
        <v/>
      </c>
      <c r="R1663" s="7" t="str">
        <f t="shared" si="260"/>
        <v/>
      </c>
      <c r="W1663" s="9" t="str">
        <f t="shared" si="261"/>
        <v/>
      </c>
      <c r="AH1663" s="9" t="str">
        <f t="shared" si="262"/>
        <v/>
      </c>
      <c r="AI1663" s="9" t="str">
        <f t="shared" si="263"/>
        <v/>
      </c>
    </row>
    <row r="1664" spans="1:35" ht="20.100000000000001" customHeight="1">
      <c r="A1664" s="8" t="str">
        <f t="shared" si="264"/>
        <v/>
      </c>
      <c r="M1664" s="7" t="str">
        <f>IF(A1664="","",IF(S1664="",IF(A1664="","",VLOOKUP(K1664,calendar_price_2013,MATCH(SUMIF(A$2:A12254,A1664,L$2:L12254),Sheet2!$C$1:$P$1,0)+1,0)),S1664)*L1664)</f>
        <v/>
      </c>
      <c r="N1664" s="7" t="str">
        <f t="shared" si="258"/>
        <v/>
      </c>
      <c r="O1664" s="7" t="str">
        <f t="shared" si="259"/>
        <v/>
      </c>
      <c r="R1664" s="7" t="str">
        <f t="shared" si="260"/>
        <v/>
      </c>
      <c r="W1664" s="9" t="str">
        <f t="shared" si="261"/>
        <v/>
      </c>
      <c r="AH1664" s="9" t="str">
        <f t="shared" si="262"/>
        <v/>
      </c>
      <c r="AI1664" s="9" t="str">
        <f t="shared" si="263"/>
        <v/>
      </c>
    </row>
    <row r="1665" spans="1:35" ht="20.100000000000001" customHeight="1">
      <c r="A1665" s="8" t="str">
        <f t="shared" si="264"/>
        <v/>
      </c>
      <c r="M1665" s="7" t="str">
        <f>IF(A1665="","",IF(S1665="",IF(A1665="","",VLOOKUP(K1665,calendar_price_2013,MATCH(SUMIF(A$2:A12255,A1665,L$2:L12255),Sheet2!$C$1:$P$1,0)+1,0)),S1665)*L1665)</f>
        <v/>
      </c>
      <c r="N1665" s="7" t="str">
        <f t="shared" si="258"/>
        <v/>
      </c>
      <c r="O1665" s="7" t="str">
        <f t="shared" si="259"/>
        <v/>
      </c>
      <c r="R1665" s="7" t="str">
        <f t="shared" si="260"/>
        <v/>
      </c>
      <c r="W1665" s="9" t="str">
        <f t="shared" si="261"/>
        <v/>
      </c>
      <c r="AH1665" s="9" t="str">
        <f t="shared" si="262"/>
        <v/>
      </c>
      <c r="AI1665" s="9" t="str">
        <f t="shared" si="263"/>
        <v/>
      </c>
    </row>
    <row r="1666" spans="1:35" ht="20.100000000000001" customHeight="1">
      <c r="A1666" s="8" t="str">
        <f t="shared" si="264"/>
        <v/>
      </c>
      <c r="M1666" s="7" t="str">
        <f>IF(A1666="","",IF(S1666="",IF(A1666="","",VLOOKUP(K1666,calendar_price_2013,MATCH(SUMIF(A$2:A12256,A1666,L$2:L12256),Sheet2!$C$1:$P$1,0)+1,0)),S1666)*L1666)</f>
        <v/>
      </c>
      <c r="N1666" s="7" t="str">
        <f t="shared" si="258"/>
        <v/>
      </c>
      <c r="O1666" s="7" t="str">
        <f t="shared" si="259"/>
        <v/>
      </c>
      <c r="R1666" s="7" t="str">
        <f t="shared" si="260"/>
        <v/>
      </c>
      <c r="W1666" s="9" t="str">
        <f t="shared" si="261"/>
        <v/>
      </c>
      <c r="AH1666" s="9" t="str">
        <f t="shared" si="262"/>
        <v/>
      </c>
      <c r="AI1666" s="9" t="str">
        <f t="shared" si="263"/>
        <v/>
      </c>
    </row>
    <row r="1667" spans="1:35" ht="20.100000000000001" customHeight="1">
      <c r="A1667" s="8" t="str">
        <f t="shared" si="264"/>
        <v/>
      </c>
      <c r="M1667" s="7" t="str">
        <f>IF(A1667="","",IF(S1667="",IF(A1667="","",VLOOKUP(K1667,calendar_price_2013,MATCH(SUMIF(A$2:A12257,A1667,L$2:L12257),Sheet2!$C$1:$P$1,0)+1,0)),S1667)*L1667)</f>
        <v/>
      </c>
      <c r="N1667" s="7" t="str">
        <f t="shared" si="258"/>
        <v/>
      </c>
      <c r="O1667" s="7" t="str">
        <f t="shared" si="259"/>
        <v/>
      </c>
      <c r="R1667" s="7" t="str">
        <f t="shared" si="260"/>
        <v/>
      </c>
      <c r="W1667" s="9" t="str">
        <f t="shared" si="261"/>
        <v/>
      </c>
      <c r="AH1667" s="9" t="str">
        <f t="shared" si="262"/>
        <v/>
      </c>
      <c r="AI1667" s="9" t="str">
        <f t="shared" si="263"/>
        <v/>
      </c>
    </row>
    <row r="1668" spans="1:35" ht="20.100000000000001" customHeight="1">
      <c r="A1668" s="8" t="str">
        <f t="shared" si="264"/>
        <v/>
      </c>
      <c r="M1668" s="7" t="str">
        <f>IF(A1668="","",IF(S1668="",IF(A1668="","",VLOOKUP(K1668,calendar_price_2013,MATCH(SUMIF(A$2:A12258,A1668,L$2:L12258),Sheet2!$C$1:$P$1,0)+1,0)),S1668)*L1668)</f>
        <v/>
      </c>
      <c r="N1668" s="7" t="str">
        <f t="shared" si="258"/>
        <v/>
      </c>
      <c r="O1668" s="7" t="str">
        <f t="shared" si="259"/>
        <v/>
      </c>
      <c r="R1668" s="7" t="str">
        <f t="shared" si="260"/>
        <v/>
      </c>
      <c r="W1668" s="9" t="str">
        <f t="shared" si="261"/>
        <v/>
      </c>
      <c r="AH1668" s="9" t="str">
        <f t="shared" si="262"/>
        <v/>
      </c>
      <c r="AI1668" s="9" t="str">
        <f t="shared" si="263"/>
        <v/>
      </c>
    </row>
    <row r="1669" spans="1:35" ht="20.100000000000001" customHeight="1">
      <c r="A1669" s="8" t="str">
        <f t="shared" si="264"/>
        <v/>
      </c>
      <c r="M1669" s="7" t="str">
        <f>IF(A1669="","",IF(S1669="",IF(A1669="","",VLOOKUP(K1669,calendar_price_2013,MATCH(SUMIF(A$2:A12259,A1669,L$2:L12259),Sheet2!$C$1:$P$1,0)+1,0)),S1669)*L1669)</f>
        <v/>
      </c>
      <c r="N1669" s="7" t="str">
        <f t="shared" si="258"/>
        <v/>
      </c>
      <c r="O1669" s="7" t="str">
        <f t="shared" si="259"/>
        <v/>
      </c>
      <c r="R1669" s="7" t="str">
        <f t="shared" si="260"/>
        <v/>
      </c>
      <c r="W1669" s="9" t="str">
        <f t="shared" si="261"/>
        <v/>
      </c>
      <c r="AH1669" s="9" t="str">
        <f t="shared" si="262"/>
        <v/>
      </c>
      <c r="AI1669" s="9" t="str">
        <f t="shared" si="263"/>
        <v/>
      </c>
    </row>
    <row r="1670" spans="1:35" ht="20.100000000000001" customHeight="1">
      <c r="A1670" s="8" t="str">
        <f t="shared" si="264"/>
        <v/>
      </c>
      <c r="M1670" s="7" t="str">
        <f>IF(A1670="","",IF(S1670="",IF(A1670="","",VLOOKUP(K1670,calendar_price_2013,MATCH(SUMIF(A$2:A12260,A1670,L$2:L12260),Sheet2!$C$1:$P$1,0)+1,0)),S1670)*L1670)</f>
        <v/>
      </c>
      <c r="N1670" s="7" t="str">
        <f t="shared" si="258"/>
        <v/>
      </c>
      <c r="O1670" s="7" t="str">
        <f t="shared" si="259"/>
        <v/>
      </c>
      <c r="R1670" s="7" t="str">
        <f t="shared" si="260"/>
        <v/>
      </c>
      <c r="W1670" s="9" t="str">
        <f t="shared" si="261"/>
        <v/>
      </c>
      <c r="AH1670" s="9" t="str">
        <f t="shared" si="262"/>
        <v/>
      </c>
      <c r="AI1670" s="9" t="str">
        <f t="shared" si="263"/>
        <v/>
      </c>
    </row>
    <row r="1671" spans="1:35" ht="20.100000000000001" customHeight="1">
      <c r="A1671" s="8" t="str">
        <f t="shared" si="264"/>
        <v/>
      </c>
      <c r="M1671" s="7" t="str">
        <f>IF(A1671="","",IF(S1671="",IF(A1671="","",VLOOKUP(K1671,calendar_price_2013,MATCH(SUMIF(A$2:A12261,A1671,L$2:L12261),Sheet2!$C$1:$P$1,0)+1,0)),S1671)*L1671)</f>
        <v/>
      </c>
      <c r="N1671" s="7" t="str">
        <f t="shared" si="258"/>
        <v/>
      </c>
      <c r="O1671" s="7" t="str">
        <f t="shared" si="259"/>
        <v/>
      </c>
      <c r="R1671" s="7" t="str">
        <f t="shared" si="260"/>
        <v/>
      </c>
      <c r="W1671" s="9" t="str">
        <f t="shared" si="261"/>
        <v/>
      </c>
      <c r="AH1671" s="9" t="str">
        <f t="shared" si="262"/>
        <v/>
      </c>
      <c r="AI1671" s="9" t="str">
        <f t="shared" si="263"/>
        <v/>
      </c>
    </row>
    <row r="1672" spans="1:35" ht="20.100000000000001" customHeight="1">
      <c r="A1672" s="8" t="str">
        <f t="shared" si="264"/>
        <v/>
      </c>
      <c r="M1672" s="7" t="str">
        <f>IF(A1672="","",IF(S1672="",IF(A1672="","",VLOOKUP(K1672,calendar_price_2013,MATCH(SUMIF(A$2:A12262,A1672,L$2:L12262),Sheet2!$C$1:$P$1,0)+1,0)),S1672)*L1672)</f>
        <v/>
      </c>
      <c r="N1672" s="7" t="str">
        <f t="shared" si="258"/>
        <v/>
      </c>
      <c r="O1672" s="7" t="str">
        <f t="shared" si="259"/>
        <v/>
      </c>
      <c r="R1672" s="7" t="str">
        <f t="shared" si="260"/>
        <v/>
      </c>
      <c r="W1672" s="9" t="str">
        <f t="shared" si="261"/>
        <v/>
      </c>
      <c r="AH1672" s="9" t="str">
        <f t="shared" si="262"/>
        <v/>
      </c>
      <c r="AI1672" s="9" t="str">
        <f t="shared" si="263"/>
        <v/>
      </c>
    </row>
    <row r="1673" spans="1:35" ht="20.100000000000001" customHeight="1">
      <c r="A1673" s="8" t="str">
        <f t="shared" si="264"/>
        <v/>
      </c>
      <c r="M1673" s="7" t="str">
        <f>IF(A1673="","",IF(S1673="",IF(A1673="","",VLOOKUP(K1673,calendar_price_2013,MATCH(SUMIF(A$2:A12263,A1673,L$2:L12263),Sheet2!$C$1:$P$1,0)+1,0)),S1673)*L1673)</f>
        <v/>
      </c>
      <c r="N1673" s="7" t="str">
        <f t="shared" si="258"/>
        <v/>
      </c>
      <c r="O1673" s="7" t="str">
        <f t="shared" si="259"/>
        <v/>
      </c>
      <c r="R1673" s="7" t="str">
        <f t="shared" si="260"/>
        <v/>
      </c>
      <c r="W1673" s="9" t="str">
        <f t="shared" si="261"/>
        <v/>
      </c>
      <c r="AH1673" s="9" t="str">
        <f t="shared" si="262"/>
        <v/>
      </c>
      <c r="AI1673" s="9" t="str">
        <f t="shared" si="263"/>
        <v/>
      </c>
    </row>
    <row r="1674" spans="1:35" ht="20.100000000000001" customHeight="1">
      <c r="A1674" s="8" t="str">
        <f t="shared" si="264"/>
        <v/>
      </c>
      <c r="M1674" s="7" t="str">
        <f>IF(A1674="","",IF(S1674="",IF(A1674="","",VLOOKUP(K1674,calendar_price_2013,MATCH(SUMIF(A$2:A12264,A1674,L$2:L12264),Sheet2!$C$1:$P$1,0)+1,0)),S1674)*L1674)</f>
        <v/>
      </c>
      <c r="N1674" s="7" t="str">
        <f t="shared" si="258"/>
        <v/>
      </c>
      <c r="O1674" s="7" t="str">
        <f t="shared" si="259"/>
        <v/>
      </c>
      <c r="R1674" s="7" t="str">
        <f t="shared" si="260"/>
        <v/>
      </c>
      <c r="W1674" s="9" t="str">
        <f t="shared" si="261"/>
        <v/>
      </c>
      <c r="AH1674" s="9" t="str">
        <f t="shared" si="262"/>
        <v/>
      </c>
      <c r="AI1674" s="9" t="str">
        <f t="shared" si="263"/>
        <v/>
      </c>
    </row>
    <row r="1675" spans="1:35" ht="20.100000000000001" customHeight="1">
      <c r="A1675" s="8" t="str">
        <f t="shared" si="264"/>
        <v/>
      </c>
      <c r="M1675" s="7" t="str">
        <f>IF(A1675="","",IF(S1675="",IF(A1675="","",VLOOKUP(K1675,calendar_price_2013,MATCH(SUMIF(A$2:A12265,A1675,L$2:L12265),Sheet2!$C$1:$P$1,0)+1,0)),S1675)*L1675)</f>
        <v/>
      </c>
      <c r="N1675" s="7" t="str">
        <f t="shared" si="258"/>
        <v/>
      </c>
      <c r="O1675" s="7" t="str">
        <f t="shared" si="259"/>
        <v/>
      </c>
      <c r="R1675" s="7" t="str">
        <f t="shared" si="260"/>
        <v/>
      </c>
      <c r="W1675" s="9" t="str">
        <f t="shared" si="261"/>
        <v/>
      </c>
      <c r="AH1675" s="9" t="str">
        <f t="shared" si="262"/>
        <v/>
      </c>
      <c r="AI1675" s="9" t="str">
        <f t="shared" si="263"/>
        <v/>
      </c>
    </row>
    <row r="1676" spans="1:35" ht="20.100000000000001" customHeight="1">
      <c r="A1676" s="8" t="str">
        <f t="shared" si="264"/>
        <v/>
      </c>
      <c r="M1676" s="7" t="str">
        <f>IF(A1676="","",IF(S1676="",IF(A1676="","",VLOOKUP(K1676,calendar_price_2013,MATCH(SUMIF(A$2:A12266,A1676,L$2:L12266),Sheet2!$C$1:$P$1,0)+1,0)),S1676)*L1676)</f>
        <v/>
      </c>
      <c r="N1676" s="7" t="str">
        <f t="shared" si="258"/>
        <v/>
      </c>
      <c r="O1676" s="7" t="str">
        <f t="shared" si="259"/>
        <v/>
      </c>
      <c r="R1676" s="7" t="str">
        <f t="shared" si="260"/>
        <v/>
      </c>
      <c r="W1676" s="9" t="str">
        <f t="shared" si="261"/>
        <v/>
      </c>
      <c r="AH1676" s="9" t="str">
        <f t="shared" si="262"/>
        <v/>
      </c>
      <c r="AI1676" s="9" t="str">
        <f t="shared" si="263"/>
        <v/>
      </c>
    </row>
    <row r="1677" spans="1:35" ht="20.100000000000001" customHeight="1">
      <c r="A1677" s="8" t="str">
        <f t="shared" si="264"/>
        <v/>
      </c>
      <c r="M1677" s="7" t="str">
        <f>IF(A1677="","",IF(S1677="",IF(A1677="","",VLOOKUP(K1677,calendar_price_2013,MATCH(SUMIF(A$2:A12267,A1677,L$2:L12267),Sheet2!$C$1:$P$1,0)+1,0)),S1677)*L1677)</f>
        <v/>
      </c>
      <c r="N1677" s="7" t="str">
        <f t="shared" si="258"/>
        <v/>
      </c>
      <c r="O1677" s="7" t="str">
        <f t="shared" si="259"/>
        <v/>
      </c>
      <c r="R1677" s="7" t="str">
        <f t="shared" si="260"/>
        <v/>
      </c>
      <c r="W1677" s="9" t="str">
        <f t="shared" si="261"/>
        <v/>
      </c>
      <c r="AH1677" s="9" t="str">
        <f t="shared" si="262"/>
        <v/>
      </c>
      <c r="AI1677" s="9" t="str">
        <f t="shared" si="263"/>
        <v/>
      </c>
    </row>
    <row r="1678" spans="1:35" ht="20.100000000000001" customHeight="1">
      <c r="A1678" s="8" t="str">
        <f t="shared" si="264"/>
        <v/>
      </c>
      <c r="M1678" s="7" t="str">
        <f>IF(A1678="","",IF(S1678="",IF(A1678="","",VLOOKUP(K1678,calendar_price_2013,MATCH(SUMIF(A$2:A12268,A1678,L$2:L12268),Sheet2!$C$1:$P$1,0)+1,0)),S1678)*L1678)</f>
        <v/>
      </c>
      <c r="N1678" s="7" t="str">
        <f t="shared" si="258"/>
        <v/>
      </c>
      <c r="O1678" s="7" t="str">
        <f t="shared" si="259"/>
        <v/>
      </c>
      <c r="R1678" s="7" t="str">
        <f t="shared" si="260"/>
        <v/>
      </c>
      <c r="W1678" s="9" t="str">
        <f t="shared" si="261"/>
        <v/>
      </c>
      <c r="AH1678" s="9" t="str">
        <f t="shared" si="262"/>
        <v/>
      </c>
      <c r="AI1678" s="9" t="str">
        <f t="shared" si="263"/>
        <v/>
      </c>
    </row>
    <row r="1679" spans="1:35" ht="20.100000000000001" customHeight="1">
      <c r="A1679" s="8" t="str">
        <f t="shared" si="264"/>
        <v/>
      </c>
      <c r="M1679" s="7" t="str">
        <f>IF(A1679="","",IF(S1679="",IF(A1679="","",VLOOKUP(K1679,calendar_price_2013,MATCH(SUMIF(A$2:A12269,A1679,L$2:L12269),Sheet2!$C$1:$P$1,0)+1,0)),S1679)*L1679)</f>
        <v/>
      </c>
      <c r="N1679" s="7" t="str">
        <f t="shared" si="258"/>
        <v/>
      </c>
      <c r="O1679" s="7" t="str">
        <f t="shared" si="259"/>
        <v/>
      </c>
      <c r="R1679" s="7" t="str">
        <f t="shared" si="260"/>
        <v/>
      </c>
      <c r="W1679" s="9" t="str">
        <f t="shared" si="261"/>
        <v/>
      </c>
      <c r="AH1679" s="9" t="str">
        <f t="shared" si="262"/>
        <v/>
      </c>
      <c r="AI1679" s="9" t="str">
        <f t="shared" si="263"/>
        <v/>
      </c>
    </row>
    <row r="1680" spans="1:35" ht="20.100000000000001" customHeight="1">
      <c r="A1680" s="8" t="str">
        <f t="shared" si="264"/>
        <v/>
      </c>
      <c r="M1680" s="7" t="str">
        <f>IF(A1680="","",IF(S1680="",IF(A1680="","",VLOOKUP(K1680,calendar_price_2013,MATCH(SUMIF(A$2:A12270,A1680,L$2:L12270),Sheet2!$C$1:$P$1,0)+1,0)),S1680)*L1680)</f>
        <v/>
      </c>
      <c r="N1680" s="7" t="str">
        <f t="shared" si="258"/>
        <v/>
      </c>
      <c r="O1680" s="7" t="str">
        <f t="shared" si="259"/>
        <v/>
      </c>
      <c r="R1680" s="7" t="str">
        <f t="shared" si="260"/>
        <v/>
      </c>
      <c r="W1680" s="9" t="str">
        <f t="shared" si="261"/>
        <v/>
      </c>
      <c r="AH1680" s="9" t="str">
        <f t="shared" si="262"/>
        <v/>
      </c>
      <c r="AI1680" s="9" t="str">
        <f t="shared" si="263"/>
        <v/>
      </c>
    </row>
    <row r="1681" spans="1:35" ht="20.100000000000001" customHeight="1">
      <c r="A1681" s="8" t="str">
        <f t="shared" si="264"/>
        <v/>
      </c>
      <c r="M1681" s="7" t="str">
        <f>IF(A1681="","",IF(S1681="",IF(A1681="","",VLOOKUP(K1681,calendar_price_2013,MATCH(SUMIF(A$2:A12271,A1681,L$2:L12271),Sheet2!$C$1:$P$1,0)+1,0)),S1681)*L1681)</f>
        <v/>
      </c>
      <c r="N1681" s="7" t="str">
        <f t="shared" si="258"/>
        <v/>
      </c>
      <c r="O1681" s="7" t="str">
        <f t="shared" si="259"/>
        <v/>
      </c>
      <c r="R1681" s="7" t="str">
        <f t="shared" si="260"/>
        <v/>
      </c>
      <c r="W1681" s="9" t="str">
        <f t="shared" si="261"/>
        <v/>
      </c>
      <c r="AH1681" s="9" t="str">
        <f t="shared" si="262"/>
        <v/>
      </c>
      <c r="AI1681" s="9" t="str">
        <f t="shared" si="263"/>
        <v/>
      </c>
    </row>
    <row r="1682" spans="1:35" ht="20.100000000000001" customHeight="1">
      <c r="A1682" s="8" t="str">
        <f t="shared" si="264"/>
        <v/>
      </c>
      <c r="M1682" s="7" t="str">
        <f>IF(A1682="","",IF(S1682="",IF(A1682="","",VLOOKUP(K1682,calendar_price_2013,MATCH(SUMIF(A$2:A12272,A1682,L$2:L12272),Sheet2!$C$1:$P$1,0)+1,0)),S1682)*L1682)</f>
        <v/>
      </c>
      <c r="N1682" s="7" t="str">
        <f t="shared" si="258"/>
        <v/>
      </c>
      <c r="O1682" s="7" t="str">
        <f t="shared" si="259"/>
        <v/>
      </c>
      <c r="R1682" s="7" t="str">
        <f t="shared" si="260"/>
        <v/>
      </c>
      <c r="W1682" s="9" t="str">
        <f t="shared" si="261"/>
        <v/>
      </c>
      <c r="AH1682" s="9" t="str">
        <f t="shared" si="262"/>
        <v/>
      </c>
      <c r="AI1682" s="9" t="str">
        <f t="shared" si="263"/>
        <v/>
      </c>
    </row>
    <row r="1683" spans="1:35" ht="20.100000000000001" customHeight="1">
      <c r="A1683" s="8" t="str">
        <f t="shared" si="264"/>
        <v/>
      </c>
      <c r="M1683" s="7" t="str">
        <f>IF(A1683="","",IF(S1683="",IF(A1683="","",VLOOKUP(K1683,calendar_price_2013,MATCH(SUMIF(A$2:A12273,A1683,L$2:L12273),Sheet2!$C$1:$P$1,0)+1,0)),S1683)*L1683)</f>
        <v/>
      </c>
      <c r="N1683" s="7" t="str">
        <f t="shared" si="258"/>
        <v/>
      </c>
      <c r="O1683" s="7" t="str">
        <f t="shared" si="259"/>
        <v/>
      </c>
      <c r="R1683" s="7" t="str">
        <f t="shared" si="260"/>
        <v/>
      </c>
      <c r="W1683" s="9" t="str">
        <f t="shared" si="261"/>
        <v/>
      </c>
      <c r="AH1683" s="9" t="str">
        <f t="shared" si="262"/>
        <v/>
      </c>
      <c r="AI1683" s="9" t="str">
        <f t="shared" si="263"/>
        <v/>
      </c>
    </row>
    <row r="1684" spans="1:35" ht="20.100000000000001" customHeight="1">
      <c r="A1684" s="8" t="str">
        <f t="shared" si="264"/>
        <v/>
      </c>
      <c r="M1684" s="7" t="str">
        <f>IF(A1684="","",IF(S1684="",IF(A1684="","",VLOOKUP(K1684,calendar_price_2013,MATCH(SUMIF(A$2:A12274,A1684,L$2:L12274),Sheet2!$C$1:$P$1,0)+1,0)),S1684)*L1684)</f>
        <v/>
      </c>
      <c r="N1684" s="7" t="str">
        <f t="shared" si="258"/>
        <v/>
      </c>
      <c r="O1684" s="7" t="str">
        <f t="shared" si="259"/>
        <v/>
      </c>
      <c r="R1684" s="7" t="str">
        <f t="shared" si="260"/>
        <v/>
      </c>
      <c r="W1684" s="9" t="str">
        <f t="shared" si="261"/>
        <v/>
      </c>
      <c r="AH1684" s="9" t="str">
        <f t="shared" si="262"/>
        <v/>
      </c>
      <c r="AI1684" s="9" t="str">
        <f t="shared" si="263"/>
        <v/>
      </c>
    </row>
    <row r="1685" spans="1:35" ht="20.100000000000001" customHeight="1">
      <c r="A1685" s="8" t="str">
        <f t="shared" si="264"/>
        <v/>
      </c>
      <c r="M1685" s="7" t="str">
        <f>IF(A1685="","",IF(S1685="",IF(A1685="","",VLOOKUP(K1685,calendar_price_2013,MATCH(SUMIF(A$2:A12275,A1685,L$2:L12275),Sheet2!$C$1:$P$1,0)+1,0)),S1685)*L1685)</f>
        <v/>
      </c>
      <c r="N1685" s="7" t="str">
        <f t="shared" si="258"/>
        <v/>
      </c>
      <c r="O1685" s="7" t="str">
        <f t="shared" si="259"/>
        <v/>
      </c>
      <c r="R1685" s="7" t="str">
        <f t="shared" si="260"/>
        <v/>
      </c>
      <c r="W1685" s="9" t="str">
        <f t="shared" si="261"/>
        <v/>
      </c>
      <c r="AH1685" s="9" t="str">
        <f t="shared" si="262"/>
        <v/>
      </c>
      <c r="AI1685" s="9" t="str">
        <f t="shared" si="263"/>
        <v/>
      </c>
    </row>
    <row r="1686" spans="1:35" ht="20.100000000000001" customHeight="1">
      <c r="A1686" s="8" t="str">
        <f t="shared" si="264"/>
        <v/>
      </c>
      <c r="M1686" s="7" t="str">
        <f>IF(A1686="","",IF(S1686="",IF(A1686="","",VLOOKUP(K1686,calendar_price_2013,MATCH(SUMIF(A$2:A12276,A1686,L$2:L12276),Sheet2!$C$1:$P$1,0)+1,0)),S1686)*L1686)</f>
        <v/>
      </c>
      <c r="N1686" s="7" t="str">
        <f t="shared" si="258"/>
        <v/>
      </c>
      <c r="O1686" s="7" t="str">
        <f t="shared" si="259"/>
        <v/>
      </c>
      <c r="R1686" s="7" t="str">
        <f t="shared" si="260"/>
        <v/>
      </c>
      <c r="W1686" s="9" t="str">
        <f t="shared" si="261"/>
        <v/>
      </c>
      <c r="AH1686" s="9" t="str">
        <f t="shared" si="262"/>
        <v/>
      </c>
      <c r="AI1686" s="9" t="str">
        <f t="shared" si="263"/>
        <v/>
      </c>
    </row>
    <row r="1687" spans="1:35" ht="20.100000000000001" customHeight="1">
      <c r="A1687" s="8" t="str">
        <f t="shared" si="264"/>
        <v/>
      </c>
      <c r="M1687" s="7" t="str">
        <f>IF(A1687="","",IF(S1687="",IF(A1687="","",VLOOKUP(K1687,calendar_price_2013,MATCH(SUMIF(A$2:A12277,A1687,L$2:L12277),Sheet2!$C$1:$P$1,0)+1,0)),S1687)*L1687)</f>
        <v/>
      </c>
      <c r="N1687" s="7" t="str">
        <f t="shared" si="258"/>
        <v/>
      </c>
      <c r="O1687" s="7" t="str">
        <f t="shared" si="259"/>
        <v/>
      </c>
      <c r="R1687" s="7" t="str">
        <f t="shared" si="260"/>
        <v/>
      </c>
      <c r="W1687" s="9" t="str">
        <f t="shared" si="261"/>
        <v/>
      </c>
      <c r="AH1687" s="9" t="str">
        <f t="shared" si="262"/>
        <v/>
      </c>
      <c r="AI1687" s="9" t="str">
        <f t="shared" si="263"/>
        <v/>
      </c>
    </row>
    <row r="1688" spans="1:35" ht="20.100000000000001" customHeight="1">
      <c r="A1688" s="8" t="str">
        <f t="shared" si="264"/>
        <v/>
      </c>
      <c r="M1688" s="7" t="str">
        <f>IF(A1688="","",IF(S1688="",IF(A1688="","",VLOOKUP(K1688,calendar_price_2013,MATCH(SUMIF(A$2:A12278,A1688,L$2:L12278),Sheet2!$C$1:$P$1,0)+1,0)),S1688)*L1688)</f>
        <v/>
      </c>
      <c r="N1688" s="7" t="str">
        <f t="shared" si="258"/>
        <v/>
      </c>
      <c r="O1688" s="7" t="str">
        <f t="shared" si="259"/>
        <v/>
      </c>
      <c r="R1688" s="7" t="str">
        <f t="shared" si="260"/>
        <v/>
      </c>
      <c r="W1688" s="9" t="str">
        <f t="shared" si="261"/>
        <v/>
      </c>
      <c r="AH1688" s="9" t="str">
        <f t="shared" si="262"/>
        <v/>
      </c>
      <c r="AI1688" s="9" t="str">
        <f t="shared" si="263"/>
        <v/>
      </c>
    </row>
    <row r="1689" spans="1:35" ht="20.100000000000001" customHeight="1">
      <c r="A1689" s="8" t="str">
        <f t="shared" si="264"/>
        <v/>
      </c>
      <c r="M1689" s="7" t="str">
        <f>IF(A1689="","",IF(S1689="",IF(A1689="","",VLOOKUP(K1689,calendar_price_2013,MATCH(SUMIF(A$2:A12279,A1689,L$2:L12279),Sheet2!$C$1:$P$1,0)+1,0)),S1689)*L1689)</f>
        <v/>
      </c>
      <c r="N1689" s="7" t="str">
        <f t="shared" si="258"/>
        <v/>
      </c>
      <c r="O1689" s="7" t="str">
        <f t="shared" si="259"/>
        <v/>
      </c>
      <c r="R1689" s="7" t="str">
        <f t="shared" si="260"/>
        <v/>
      </c>
      <c r="W1689" s="9" t="str">
        <f t="shared" si="261"/>
        <v/>
      </c>
      <c r="AH1689" s="9" t="str">
        <f t="shared" si="262"/>
        <v/>
      </c>
      <c r="AI1689" s="9" t="str">
        <f t="shared" si="263"/>
        <v/>
      </c>
    </row>
    <row r="1690" spans="1:35" ht="20.100000000000001" customHeight="1">
      <c r="A1690" s="8" t="str">
        <f t="shared" si="264"/>
        <v/>
      </c>
      <c r="M1690" s="7" t="str">
        <f>IF(A1690="","",IF(S1690="",IF(A1690="","",VLOOKUP(K1690,calendar_price_2013,MATCH(SUMIF(A$2:A12280,A1690,L$2:L12280),Sheet2!$C$1:$P$1,0)+1,0)),S1690)*L1690)</f>
        <v/>
      </c>
      <c r="N1690" s="7" t="str">
        <f t="shared" si="258"/>
        <v/>
      </c>
      <c r="O1690" s="7" t="str">
        <f t="shared" si="259"/>
        <v/>
      </c>
      <c r="R1690" s="7" t="str">
        <f t="shared" si="260"/>
        <v/>
      </c>
      <c r="W1690" s="9" t="str">
        <f t="shared" si="261"/>
        <v/>
      </c>
      <c r="AH1690" s="9" t="str">
        <f t="shared" si="262"/>
        <v/>
      </c>
      <c r="AI1690" s="9" t="str">
        <f t="shared" si="263"/>
        <v/>
      </c>
    </row>
    <row r="1691" spans="1:35" ht="20.100000000000001" customHeight="1">
      <c r="A1691" s="8" t="str">
        <f t="shared" si="264"/>
        <v/>
      </c>
      <c r="M1691" s="7" t="str">
        <f>IF(A1691="","",IF(S1691="",IF(A1691="","",VLOOKUP(K1691,calendar_price_2013,MATCH(SUMIF(A$2:A12281,A1691,L$2:L12281),Sheet2!$C$1:$P$1,0)+1,0)),S1691)*L1691)</f>
        <v/>
      </c>
      <c r="N1691" s="7" t="str">
        <f t="shared" si="258"/>
        <v/>
      </c>
      <c r="O1691" s="7" t="str">
        <f t="shared" si="259"/>
        <v/>
      </c>
      <c r="R1691" s="7" t="str">
        <f t="shared" si="260"/>
        <v/>
      </c>
      <c r="W1691" s="9" t="str">
        <f t="shared" si="261"/>
        <v/>
      </c>
      <c r="AH1691" s="9" t="str">
        <f t="shared" si="262"/>
        <v/>
      </c>
      <c r="AI1691" s="9" t="str">
        <f t="shared" si="263"/>
        <v/>
      </c>
    </row>
    <row r="1692" spans="1:35" ht="20.100000000000001" customHeight="1">
      <c r="A1692" s="8" t="str">
        <f t="shared" si="264"/>
        <v/>
      </c>
      <c r="M1692" s="7" t="str">
        <f>IF(A1692="","",IF(S1692="",IF(A1692="","",VLOOKUP(K1692,calendar_price_2013,MATCH(SUMIF(A$2:A12282,A1692,L$2:L12282),Sheet2!$C$1:$P$1,0)+1,0)),S1692)*L1692)</f>
        <v/>
      </c>
      <c r="N1692" s="7" t="str">
        <f t="shared" si="258"/>
        <v/>
      </c>
      <c r="O1692" s="7" t="str">
        <f t="shared" si="259"/>
        <v/>
      </c>
      <c r="R1692" s="7" t="str">
        <f t="shared" si="260"/>
        <v/>
      </c>
      <c r="W1692" s="9" t="str">
        <f t="shared" si="261"/>
        <v/>
      </c>
      <c r="AH1692" s="9" t="str">
        <f t="shared" si="262"/>
        <v/>
      </c>
      <c r="AI1692" s="9" t="str">
        <f t="shared" si="263"/>
        <v/>
      </c>
    </row>
    <row r="1693" spans="1:35" ht="20.100000000000001" customHeight="1">
      <c r="A1693" s="8" t="str">
        <f t="shared" si="264"/>
        <v/>
      </c>
      <c r="M1693" s="7" t="str">
        <f>IF(A1693="","",IF(S1693="",IF(A1693="","",VLOOKUP(K1693,calendar_price_2013,MATCH(SUMIF(A$2:A12283,A1693,L$2:L12283),Sheet2!$C$1:$P$1,0)+1,0)),S1693)*L1693)</f>
        <v/>
      </c>
      <c r="N1693" s="7" t="str">
        <f t="shared" si="258"/>
        <v/>
      </c>
      <c r="O1693" s="7" t="str">
        <f t="shared" si="259"/>
        <v/>
      </c>
      <c r="R1693" s="7" t="str">
        <f t="shared" si="260"/>
        <v/>
      </c>
      <c r="W1693" s="9" t="str">
        <f t="shared" si="261"/>
        <v/>
      </c>
      <c r="AH1693" s="9" t="str">
        <f t="shared" si="262"/>
        <v/>
      </c>
      <c r="AI1693" s="9" t="str">
        <f t="shared" si="263"/>
        <v/>
      </c>
    </row>
    <row r="1694" spans="1:35" ht="20.100000000000001" customHeight="1">
      <c r="A1694" s="8" t="str">
        <f t="shared" si="264"/>
        <v/>
      </c>
      <c r="M1694" s="7" t="str">
        <f>IF(A1694="","",IF(S1694="",IF(A1694="","",VLOOKUP(K1694,calendar_price_2013,MATCH(SUMIF(A$2:A12284,A1694,L$2:L12284),Sheet2!$C$1:$P$1,0)+1,0)),S1694)*L1694)</f>
        <v/>
      </c>
      <c r="N1694" s="7" t="str">
        <f t="shared" si="258"/>
        <v/>
      </c>
      <c r="O1694" s="7" t="str">
        <f t="shared" si="259"/>
        <v/>
      </c>
      <c r="R1694" s="7" t="str">
        <f t="shared" si="260"/>
        <v/>
      </c>
      <c r="W1694" s="9" t="str">
        <f t="shared" si="261"/>
        <v/>
      </c>
      <c r="AH1694" s="9" t="str">
        <f t="shared" si="262"/>
        <v/>
      </c>
      <c r="AI1694" s="9" t="str">
        <f t="shared" si="263"/>
        <v/>
      </c>
    </row>
    <row r="1695" spans="1:35" ht="20.100000000000001" customHeight="1">
      <c r="A1695" s="8" t="str">
        <f t="shared" si="264"/>
        <v/>
      </c>
      <c r="M1695" s="7" t="str">
        <f>IF(A1695="","",IF(S1695="",IF(A1695="","",VLOOKUP(K1695,calendar_price_2013,MATCH(SUMIF(A$2:A12285,A1695,L$2:L12285),Sheet2!$C$1:$P$1,0)+1,0)),S1695)*L1695)</f>
        <v/>
      </c>
      <c r="N1695" s="7" t="str">
        <f t="shared" si="258"/>
        <v/>
      </c>
      <c r="O1695" s="7" t="str">
        <f t="shared" si="259"/>
        <v/>
      </c>
      <c r="R1695" s="7" t="str">
        <f t="shared" si="260"/>
        <v/>
      </c>
      <c r="W1695" s="9" t="str">
        <f t="shared" si="261"/>
        <v/>
      </c>
      <c r="AH1695" s="9" t="str">
        <f t="shared" si="262"/>
        <v/>
      </c>
      <c r="AI1695" s="9" t="str">
        <f t="shared" si="263"/>
        <v/>
      </c>
    </row>
    <row r="1696" spans="1:35" ht="20.100000000000001" customHeight="1">
      <c r="A1696" s="8" t="str">
        <f t="shared" si="264"/>
        <v/>
      </c>
      <c r="M1696" s="7" t="str">
        <f>IF(A1696="","",IF(S1696="",IF(A1696="","",VLOOKUP(K1696,calendar_price_2013,MATCH(SUMIF(A$2:A12286,A1696,L$2:L12286),Sheet2!$C$1:$P$1,0)+1,0)),S1696)*L1696)</f>
        <v/>
      </c>
      <c r="N1696" s="7" t="str">
        <f t="shared" ref="N1696:N1759" si="265">IF(A1696="","",IF(T1696=1,0,M1696*0.2))</f>
        <v/>
      </c>
      <c r="O1696" s="7" t="str">
        <f t="shared" ref="O1696:O1759" si="266">IF(H1696="","",SUMIF(A1696:A12287,A1696,M1696:M12287)+SUMIF(A1696:A12287,A1696,N1696:N12287))</f>
        <v/>
      </c>
      <c r="R1696" s="7" t="str">
        <f t="shared" si="260"/>
        <v/>
      </c>
      <c r="W1696" s="9" t="str">
        <f t="shared" si="261"/>
        <v/>
      </c>
      <c r="AH1696" s="9" t="str">
        <f t="shared" si="262"/>
        <v/>
      </c>
      <c r="AI1696" s="9" t="str">
        <f t="shared" si="263"/>
        <v/>
      </c>
    </row>
    <row r="1697" spans="1:35" ht="20.100000000000001" customHeight="1">
      <c r="A1697" s="8" t="str">
        <f t="shared" si="264"/>
        <v/>
      </c>
      <c r="M1697" s="7" t="str">
        <f>IF(A1697="","",IF(S1697="",IF(A1697="","",VLOOKUP(K1697,calendar_price_2013,MATCH(SUMIF(A$2:A12287,A1697,L$2:L12287),Sheet2!$C$1:$P$1,0)+1,0)),S1697)*L1697)</f>
        <v/>
      </c>
      <c r="N1697" s="7" t="str">
        <f t="shared" si="265"/>
        <v/>
      </c>
      <c r="O1697" s="7" t="str">
        <f t="shared" si="266"/>
        <v/>
      </c>
      <c r="R1697" s="7" t="str">
        <f t="shared" ref="R1697:R1760" si="267">IF(ISBLANK(Q1697),"",Q1697-O1697)</f>
        <v/>
      </c>
      <c r="W1697" s="9" t="str">
        <f t="shared" ref="W1697:W1760" si="268">IF(B1697="","",IF(AC1697="",0,1))</f>
        <v/>
      </c>
      <c r="AH1697" s="9" t="str">
        <f t="shared" ref="AH1697:AH1760" si="269">IF(H1697="","",SUMIF(A1697:A12288,A1697,L1697:L12288))</f>
        <v/>
      </c>
      <c r="AI1697" s="9" t="str">
        <f t="shared" ref="AI1697:AI1760" si="270">IF(AH1697="","",AH1697/100)</f>
        <v/>
      </c>
    </row>
    <row r="1698" spans="1:35" ht="20.100000000000001" customHeight="1">
      <c r="A1698" s="8" t="str">
        <f t="shared" ref="A1698:A1761" si="271">IF(K1698="","",IF(B1698="",A1697,A1697+1))</f>
        <v/>
      </c>
      <c r="M1698" s="7" t="str">
        <f>IF(A1698="","",IF(S1698="",IF(A1698="","",VLOOKUP(K1698,calendar_price_2013,MATCH(SUMIF(A$2:A12288,A1698,L$2:L12288),Sheet2!$C$1:$P$1,0)+1,0)),S1698)*L1698)</f>
        <v/>
      </c>
      <c r="N1698" s="7" t="str">
        <f t="shared" si="265"/>
        <v/>
      </c>
      <c r="O1698" s="7" t="str">
        <f t="shared" si="266"/>
        <v/>
      </c>
      <c r="R1698" s="7" t="str">
        <f t="shared" si="267"/>
        <v/>
      </c>
      <c r="W1698" s="9" t="str">
        <f t="shared" si="268"/>
        <v/>
      </c>
      <c r="AH1698" s="9" t="str">
        <f t="shared" si="269"/>
        <v/>
      </c>
      <c r="AI1698" s="9" t="str">
        <f t="shared" si="270"/>
        <v/>
      </c>
    </row>
    <row r="1699" spans="1:35" ht="20.100000000000001" customHeight="1">
      <c r="A1699" s="8" t="str">
        <f t="shared" si="271"/>
        <v/>
      </c>
      <c r="M1699" s="7" t="str">
        <f>IF(A1699="","",IF(S1699="",IF(A1699="","",VLOOKUP(K1699,calendar_price_2013,MATCH(SUMIF(A$2:A12289,A1699,L$2:L12289),Sheet2!$C$1:$P$1,0)+1,0)),S1699)*L1699)</f>
        <v/>
      </c>
      <c r="N1699" s="7" t="str">
        <f t="shared" si="265"/>
        <v/>
      </c>
      <c r="O1699" s="7" t="str">
        <f t="shared" si="266"/>
        <v/>
      </c>
      <c r="R1699" s="7" t="str">
        <f t="shared" si="267"/>
        <v/>
      </c>
      <c r="W1699" s="9" t="str">
        <f t="shared" si="268"/>
        <v/>
      </c>
      <c r="AH1699" s="9" t="str">
        <f t="shared" si="269"/>
        <v/>
      </c>
      <c r="AI1699" s="9" t="str">
        <f t="shared" si="270"/>
        <v/>
      </c>
    </row>
    <row r="1700" spans="1:35" ht="20.100000000000001" customHeight="1">
      <c r="A1700" s="8" t="str">
        <f t="shared" si="271"/>
        <v/>
      </c>
      <c r="M1700" s="7" t="str">
        <f>IF(A1700="","",IF(S1700="",IF(A1700="","",VLOOKUP(K1700,calendar_price_2013,MATCH(SUMIF(A$2:A12290,A1700,L$2:L12290),Sheet2!$C$1:$P$1,0)+1,0)),S1700)*L1700)</f>
        <v/>
      </c>
      <c r="N1700" s="7" t="str">
        <f t="shared" si="265"/>
        <v/>
      </c>
      <c r="O1700" s="7" t="str">
        <f t="shared" si="266"/>
        <v/>
      </c>
      <c r="R1700" s="7" t="str">
        <f t="shared" si="267"/>
        <v/>
      </c>
      <c r="W1700" s="9" t="str">
        <f t="shared" si="268"/>
        <v/>
      </c>
      <c r="AH1700" s="9" t="str">
        <f t="shared" si="269"/>
        <v/>
      </c>
      <c r="AI1700" s="9" t="str">
        <f t="shared" si="270"/>
        <v/>
      </c>
    </row>
    <row r="1701" spans="1:35" ht="20.100000000000001" customHeight="1">
      <c r="A1701" s="8" t="str">
        <f t="shared" si="271"/>
        <v/>
      </c>
      <c r="M1701" s="7" t="str">
        <f>IF(A1701="","",IF(S1701="",IF(A1701="","",VLOOKUP(K1701,calendar_price_2013,MATCH(SUMIF(A$2:A12291,A1701,L$2:L12291),Sheet2!$C$1:$P$1,0)+1,0)),S1701)*L1701)</f>
        <v/>
      </c>
      <c r="N1701" s="7" t="str">
        <f t="shared" si="265"/>
        <v/>
      </c>
      <c r="O1701" s="7" t="str">
        <f t="shared" si="266"/>
        <v/>
      </c>
      <c r="R1701" s="7" t="str">
        <f t="shared" si="267"/>
        <v/>
      </c>
      <c r="W1701" s="9" t="str">
        <f t="shared" si="268"/>
        <v/>
      </c>
      <c r="AH1701" s="9" t="str">
        <f t="shared" si="269"/>
        <v/>
      </c>
      <c r="AI1701" s="9" t="str">
        <f t="shared" si="270"/>
        <v/>
      </c>
    </row>
    <row r="1702" spans="1:35" ht="20.100000000000001" customHeight="1">
      <c r="A1702" s="8" t="str">
        <f t="shared" si="271"/>
        <v/>
      </c>
      <c r="M1702" s="7" t="str">
        <f>IF(A1702="","",IF(S1702="",IF(A1702="","",VLOOKUP(K1702,calendar_price_2013,MATCH(SUMIF(A$2:A12292,A1702,L$2:L12292),Sheet2!$C$1:$P$1,0)+1,0)),S1702)*L1702)</f>
        <v/>
      </c>
      <c r="N1702" s="7" t="str">
        <f t="shared" si="265"/>
        <v/>
      </c>
      <c r="O1702" s="7" t="str">
        <f t="shared" si="266"/>
        <v/>
      </c>
      <c r="R1702" s="7" t="str">
        <f t="shared" si="267"/>
        <v/>
      </c>
      <c r="W1702" s="9" t="str">
        <f t="shared" si="268"/>
        <v/>
      </c>
      <c r="AH1702" s="9" t="str">
        <f t="shared" si="269"/>
        <v/>
      </c>
      <c r="AI1702" s="9" t="str">
        <f t="shared" si="270"/>
        <v/>
      </c>
    </row>
    <row r="1703" spans="1:35" ht="20.100000000000001" customHeight="1">
      <c r="A1703" s="8" t="str">
        <f t="shared" si="271"/>
        <v/>
      </c>
      <c r="M1703" s="7" t="str">
        <f>IF(A1703="","",IF(S1703="",IF(A1703="","",VLOOKUP(K1703,calendar_price_2013,MATCH(SUMIF(A$2:A12293,A1703,L$2:L12293),Sheet2!$C$1:$P$1,0)+1,0)),S1703)*L1703)</f>
        <v/>
      </c>
      <c r="N1703" s="7" t="str">
        <f t="shared" si="265"/>
        <v/>
      </c>
      <c r="O1703" s="7" t="str">
        <f t="shared" si="266"/>
        <v/>
      </c>
      <c r="R1703" s="7" t="str">
        <f t="shared" si="267"/>
        <v/>
      </c>
      <c r="W1703" s="9" t="str">
        <f t="shared" si="268"/>
        <v/>
      </c>
      <c r="AH1703" s="9" t="str">
        <f t="shared" si="269"/>
        <v/>
      </c>
      <c r="AI1703" s="9" t="str">
        <f t="shared" si="270"/>
        <v/>
      </c>
    </row>
    <row r="1704" spans="1:35" ht="20.100000000000001" customHeight="1">
      <c r="A1704" s="8" t="str">
        <f t="shared" si="271"/>
        <v/>
      </c>
      <c r="M1704" s="7" t="str">
        <f>IF(A1704="","",IF(S1704="",IF(A1704="","",VLOOKUP(K1704,calendar_price_2013,MATCH(SUMIF(A$2:A12294,A1704,L$2:L12294),Sheet2!$C$1:$P$1,0)+1,0)),S1704)*L1704)</f>
        <v/>
      </c>
      <c r="N1704" s="7" t="str">
        <f t="shared" si="265"/>
        <v/>
      </c>
      <c r="O1704" s="7" t="str">
        <f t="shared" si="266"/>
        <v/>
      </c>
      <c r="R1704" s="7" t="str">
        <f t="shared" si="267"/>
        <v/>
      </c>
      <c r="W1704" s="9" t="str">
        <f t="shared" si="268"/>
        <v/>
      </c>
      <c r="AH1704" s="9" t="str">
        <f t="shared" si="269"/>
        <v/>
      </c>
      <c r="AI1704" s="9" t="str">
        <f t="shared" si="270"/>
        <v/>
      </c>
    </row>
    <row r="1705" spans="1:35" ht="20.100000000000001" customHeight="1">
      <c r="A1705" s="8" t="str">
        <f t="shared" si="271"/>
        <v/>
      </c>
      <c r="M1705" s="7" t="str">
        <f>IF(A1705="","",IF(S1705="",IF(A1705="","",VLOOKUP(K1705,calendar_price_2013,MATCH(SUMIF(A$2:A12295,A1705,L$2:L12295),Sheet2!$C$1:$P$1,0)+1,0)),S1705)*L1705)</f>
        <v/>
      </c>
      <c r="N1705" s="7" t="str">
        <f t="shared" si="265"/>
        <v/>
      </c>
      <c r="O1705" s="7" t="str">
        <f t="shared" si="266"/>
        <v/>
      </c>
      <c r="R1705" s="7" t="str">
        <f t="shared" si="267"/>
        <v/>
      </c>
      <c r="W1705" s="9" t="str">
        <f t="shared" si="268"/>
        <v/>
      </c>
      <c r="AH1705" s="9" t="str">
        <f t="shared" si="269"/>
        <v/>
      </c>
      <c r="AI1705" s="9" t="str">
        <f t="shared" si="270"/>
        <v/>
      </c>
    </row>
    <row r="1706" spans="1:35" ht="20.100000000000001" customHeight="1">
      <c r="A1706" s="8" t="str">
        <f t="shared" si="271"/>
        <v/>
      </c>
      <c r="M1706" s="7" t="str">
        <f>IF(A1706="","",IF(S1706="",IF(A1706="","",VLOOKUP(K1706,calendar_price_2013,MATCH(SUMIF(A$2:A12296,A1706,L$2:L12296),Sheet2!$C$1:$P$1,0)+1,0)),S1706)*L1706)</f>
        <v/>
      </c>
      <c r="N1706" s="7" t="str">
        <f t="shared" si="265"/>
        <v/>
      </c>
      <c r="O1706" s="7" t="str">
        <f t="shared" si="266"/>
        <v/>
      </c>
      <c r="R1706" s="7" t="str">
        <f t="shared" si="267"/>
        <v/>
      </c>
      <c r="W1706" s="9" t="str">
        <f t="shared" si="268"/>
        <v/>
      </c>
      <c r="AH1706" s="9" t="str">
        <f t="shared" si="269"/>
        <v/>
      </c>
      <c r="AI1706" s="9" t="str">
        <f t="shared" si="270"/>
        <v/>
      </c>
    </row>
    <row r="1707" spans="1:35" ht="20.100000000000001" customHeight="1">
      <c r="A1707" s="8" t="str">
        <f t="shared" si="271"/>
        <v/>
      </c>
      <c r="M1707" s="7" t="str">
        <f>IF(A1707="","",IF(S1707="",IF(A1707="","",VLOOKUP(K1707,calendar_price_2013,MATCH(SUMIF(A$2:A12297,A1707,L$2:L12297),Sheet2!$C$1:$P$1,0)+1,0)),S1707)*L1707)</f>
        <v/>
      </c>
      <c r="N1707" s="7" t="str">
        <f t="shared" si="265"/>
        <v/>
      </c>
      <c r="O1707" s="7" t="str">
        <f t="shared" si="266"/>
        <v/>
      </c>
      <c r="R1707" s="7" t="str">
        <f t="shared" si="267"/>
        <v/>
      </c>
      <c r="W1707" s="9" t="str">
        <f t="shared" si="268"/>
        <v/>
      </c>
      <c r="AH1707" s="9" t="str">
        <f t="shared" si="269"/>
        <v/>
      </c>
      <c r="AI1707" s="9" t="str">
        <f t="shared" si="270"/>
        <v/>
      </c>
    </row>
    <row r="1708" spans="1:35" ht="20.100000000000001" customHeight="1">
      <c r="A1708" s="8" t="str">
        <f t="shared" si="271"/>
        <v/>
      </c>
      <c r="M1708" s="7" t="str">
        <f>IF(A1708="","",IF(S1708="",IF(A1708="","",VLOOKUP(K1708,calendar_price_2013,MATCH(SUMIF(A$2:A12298,A1708,L$2:L12298),Sheet2!$C$1:$P$1,0)+1,0)),S1708)*L1708)</f>
        <v/>
      </c>
      <c r="N1708" s="7" t="str">
        <f t="shared" si="265"/>
        <v/>
      </c>
      <c r="O1708" s="7" t="str">
        <f t="shared" si="266"/>
        <v/>
      </c>
      <c r="R1708" s="7" t="str">
        <f t="shared" si="267"/>
        <v/>
      </c>
      <c r="W1708" s="9" t="str">
        <f t="shared" si="268"/>
        <v/>
      </c>
      <c r="AH1708" s="9" t="str">
        <f t="shared" si="269"/>
        <v/>
      </c>
      <c r="AI1708" s="9" t="str">
        <f t="shared" si="270"/>
        <v/>
      </c>
    </row>
    <row r="1709" spans="1:35" ht="20.100000000000001" customHeight="1">
      <c r="A1709" s="8" t="str">
        <f t="shared" si="271"/>
        <v/>
      </c>
      <c r="M1709" s="7" t="str">
        <f>IF(A1709="","",IF(S1709="",IF(A1709="","",VLOOKUP(K1709,calendar_price_2013,MATCH(SUMIF(A$2:A12299,A1709,L$2:L12299),Sheet2!$C$1:$P$1,0)+1,0)),S1709)*L1709)</f>
        <v/>
      </c>
      <c r="N1709" s="7" t="str">
        <f t="shared" si="265"/>
        <v/>
      </c>
      <c r="O1709" s="7" t="str">
        <f t="shared" si="266"/>
        <v/>
      </c>
      <c r="R1709" s="7" t="str">
        <f t="shared" si="267"/>
        <v/>
      </c>
      <c r="W1709" s="9" t="str">
        <f t="shared" si="268"/>
        <v/>
      </c>
      <c r="AH1709" s="9" t="str">
        <f t="shared" si="269"/>
        <v/>
      </c>
      <c r="AI1709" s="9" t="str">
        <f t="shared" si="270"/>
        <v/>
      </c>
    </row>
    <row r="1710" spans="1:35" ht="20.100000000000001" customHeight="1">
      <c r="A1710" s="8" t="str">
        <f t="shared" si="271"/>
        <v/>
      </c>
      <c r="M1710" s="7" t="str">
        <f>IF(A1710="","",IF(S1710="",IF(A1710="","",VLOOKUP(K1710,calendar_price_2013,MATCH(SUMIF(A$2:A12300,A1710,L$2:L12300),Sheet2!$C$1:$P$1,0)+1,0)),S1710)*L1710)</f>
        <v/>
      </c>
      <c r="N1710" s="7" t="str">
        <f t="shared" si="265"/>
        <v/>
      </c>
      <c r="O1710" s="7" t="str">
        <f t="shared" si="266"/>
        <v/>
      </c>
      <c r="R1710" s="7" t="str">
        <f t="shared" si="267"/>
        <v/>
      </c>
      <c r="W1710" s="9" t="str">
        <f t="shared" si="268"/>
        <v/>
      </c>
      <c r="AH1710" s="9" t="str">
        <f t="shared" si="269"/>
        <v/>
      </c>
      <c r="AI1710" s="9" t="str">
        <f t="shared" si="270"/>
        <v/>
      </c>
    </row>
    <row r="1711" spans="1:35" ht="20.100000000000001" customHeight="1">
      <c r="A1711" s="8" t="str">
        <f t="shared" si="271"/>
        <v/>
      </c>
      <c r="M1711" s="7" t="str">
        <f>IF(A1711="","",IF(S1711="",IF(A1711="","",VLOOKUP(K1711,calendar_price_2013,MATCH(SUMIF(A$2:A12301,A1711,L$2:L12301),Sheet2!$C$1:$P$1,0)+1,0)),S1711)*L1711)</f>
        <v/>
      </c>
      <c r="N1711" s="7" t="str">
        <f t="shared" si="265"/>
        <v/>
      </c>
      <c r="O1711" s="7" t="str">
        <f t="shared" si="266"/>
        <v/>
      </c>
      <c r="R1711" s="7" t="str">
        <f t="shared" si="267"/>
        <v/>
      </c>
      <c r="W1711" s="9" t="str">
        <f t="shared" si="268"/>
        <v/>
      </c>
      <c r="AH1711" s="9" t="str">
        <f t="shared" si="269"/>
        <v/>
      </c>
      <c r="AI1711" s="9" t="str">
        <f t="shared" si="270"/>
        <v/>
      </c>
    </row>
    <row r="1712" spans="1:35" ht="20.100000000000001" customHeight="1">
      <c r="A1712" s="8" t="str">
        <f t="shared" si="271"/>
        <v/>
      </c>
      <c r="M1712" s="7" t="str">
        <f>IF(A1712="","",IF(S1712="",IF(A1712="","",VLOOKUP(K1712,calendar_price_2013,MATCH(SUMIF(A$2:A12302,A1712,L$2:L12302),Sheet2!$C$1:$P$1,0)+1,0)),S1712)*L1712)</f>
        <v/>
      </c>
      <c r="N1712" s="7" t="str">
        <f t="shared" si="265"/>
        <v/>
      </c>
      <c r="O1712" s="7" t="str">
        <f t="shared" si="266"/>
        <v/>
      </c>
      <c r="R1712" s="7" t="str">
        <f t="shared" si="267"/>
        <v/>
      </c>
      <c r="W1712" s="9" t="str">
        <f t="shared" si="268"/>
        <v/>
      </c>
      <c r="AH1712" s="9" t="str">
        <f t="shared" si="269"/>
        <v/>
      </c>
      <c r="AI1712" s="9" t="str">
        <f t="shared" si="270"/>
        <v/>
      </c>
    </row>
    <row r="1713" spans="1:35" ht="20.100000000000001" customHeight="1">
      <c r="A1713" s="8" t="str">
        <f t="shared" si="271"/>
        <v/>
      </c>
      <c r="M1713" s="7" t="str">
        <f>IF(A1713="","",IF(S1713="",IF(A1713="","",VLOOKUP(K1713,calendar_price_2013,MATCH(SUMIF(A$2:A12303,A1713,L$2:L12303),Sheet2!$C$1:$P$1,0)+1,0)),S1713)*L1713)</f>
        <v/>
      </c>
      <c r="N1713" s="7" t="str">
        <f t="shared" si="265"/>
        <v/>
      </c>
      <c r="O1713" s="7" t="str">
        <f t="shared" si="266"/>
        <v/>
      </c>
      <c r="R1713" s="7" t="str">
        <f t="shared" si="267"/>
        <v/>
      </c>
      <c r="W1713" s="9" t="str">
        <f t="shared" si="268"/>
        <v/>
      </c>
      <c r="AH1713" s="9" t="str">
        <f t="shared" si="269"/>
        <v/>
      </c>
      <c r="AI1713" s="9" t="str">
        <f t="shared" si="270"/>
        <v/>
      </c>
    </row>
    <row r="1714" spans="1:35" ht="20.100000000000001" customHeight="1">
      <c r="A1714" s="8" t="str">
        <f t="shared" si="271"/>
        <v/>
      </c>
      <c r="M1714" s="7" t="str">
        <f>IF(A1714="","",IF(S1714="",IF(A1714="","",VLOOKUP(K1714,calendar_price_2013,MATCH(SUMIF(A$2:A12304,A1714,L$2:L12304),Sheet2!$C$1:$P$1,0)+1,0)),S1714)*L1714)</f>
        <v/>
      </c>
      <c r="N1714" s="7" t="str">
        <f t="shared" si="265"/>
        <v/>
      </c>
      <c r="O1714" s="7" t="str">
        <f t="shared" si="266"/>
        <v/>
      </c>
      <c r="R1714" s="7" t="str">
        <f t="shared" si="267"/>
        <v/>
      </c>
      <c r="W1714" s="9" t="str">
        <f t="shared" si="268"/>
        <v/>
      </c>
      <c r="AH1714" s="9" t="str">
        <f t="shared" si="269"/>
        <v/>
      </c>
      <c r="AI1714" s="9" t="str">
        <f t="shared" si="270"/>
        <v/>
      </c>
    </row>
    <row r="1715" spans="1:35" ht="20.100000000000001" customHeight="1">
      <c r="A1715" s="8" t="str">
        <f t="shared" si="271"/>
        <v/>
      </c>
      <c r="M1715" s="7" t="str">
        <f>IF(A1715="","",IF(S1715="",IF(A1715="","",VLOOKUP(K1715,calendar_price_2013,MATCH(SUMIF(A$2:A12305,A1715,L$2:L12305),Sheet2!$C$1:$P$1,0)+1,0)),S1715)*L1715)</f>
        <v/>
      </c>
      <c r="N1715" s="7" t="str">
        <f t="shared" si="265"/>
        <v/>
      </c>
      <c r="O1715" s="7" t="str">
        <f t="shared" si="266"/>
        <v/>
      </c>
      <c r="R1715" s="7" t="str">
        <f t="shared" si="267"/>
        <v/>
      </c>
      <c r="W1715" s="9" t="str">
        <f t="shared" si="268"/>
        <v/>
      </c>
      <c r="AH1715" s="9" t="str">
        <f t="shared" si="269"/>
        <v/>
      </c>
      <c r="AI1715" s="9" t="str">
        <f t="shared" si="270"/>
        <v/>
      </c>
    </row>
    <row r="1716" spans="1:35" ht="20.100000000000001" customHeight="1">
      <c r="A1716" s="8" t="str">
        <f t="shared" si="271"/>
        <v/>
      </c>
      <c r="M1716" s="7" t="str">
        <f>IF(A1716="","",IF(S1716="",IF(A1716="","",VLOOKUP(K1716,calendar_price_2013,MATCH(SUMIF(A$2:A12306,A1716,L$2:L12306),Sheet2!$C$1:$P$1,0)+1,0)),S1716)*L1716)</f>
        <v/>
      </c>
      <c r="N1716" s="7" t="str">
        <f t="shared" si="265"/>
        <v/>
      </c>
      <c r="O1716" s="7" t="str">
        <f t="shared" si="266"/>
        <v/>
      </c>
      <c r="R1716" s="7" t="str">
        <f t="shared" si="267"/>
        <v/>
      </c>
      <c r="W1716" s="9" t="str">
        <f t="shared" si="268"/>
        <v/>
      </c>
      <c r="AH1716" s="9" t="str">
        <f t="shared" si="269"/>
        <v/>
      </c>
      <c r="AI1716" s="9" t="str">
        <f t="shared" si="270"/>
        <v/>
      </c>
    </row>
    <row r="1717" spans="1:35" ht="20.100000000000001" customHeight="1">
      <c r="A1717" s="8" t="str">
        <f t="shared" si="271"/>
        <v/>
      </c>
      <c r="M1717" s="7" t="str">
        <f>IF(A1717="","",IF(S1717="",IF(A1717="","",VLOOKUP(K1717,calendar_price_2013,MATCH(SUMIF(A$2:A12307,A1717,L$2:L12307),Sheet2!$C$1:$P$1,0)+1,0)),S1717)*L1717)</f>
        <v/>
      </c>
      <c r="N1717" s="7" t="str">
        <f t="shared" si="265"/>
        <v/>
      </c>
      <c r="O1717" s="7" t="str">
        <f t="shared" si="266"/>
        <v/>
      </c>
      <c r="R1717" s="7" t="str">
        <f t="shared" si="267"/>
        <v/>
      </c>
      <c r="W1717" s="9" t="str">
        <f t="shared" si="268"/>
        <v/>
      </c>
      <c r="AH1717" s="9" t="str">
        <f t="shared" si="269"/>
        <v/>
      </c>
      <c r="AI1717" s="9" t="str">
        <f t="shared" si="270"/>
        <v/>
      </c>
    </row>
    <row r="1718" spans="1:35" ht="20.100000000000001" customHeight="1">
      <c r="A1718" s="8" t="str">
        <f t="shared" si="271"/>
        <v/>
      </c>
      <c r="M1718" s="7" t="str">
        <f>IF(A1718="","",IF(S1718="",IF(A1718="","",VLOOKUP(K1718,calendar_price_2013,MATCH(SUMIF(A$2:A12308,A1718,L$2:L12308),Sheet2!$C$1:$P$1,0)+1,0)),S1718)*L1718)</f>
        <v/>
      </c>
      <c r="N1718" s="7" t="str">
        <f t="shared" si="265"/>
        <v/>
      </c>
      <c r="O1718" s="7" t="str">
        <f t="shared" si="266"/>
        <v/>
      </c>
      <c r="R1718" s="7" t="str">
        <f t="shared" si="267"/>
        <v/>
      </c>
      <c r="W1718" s="9" t="str">
        <f t="shared" si="268"/>
        <v/>
      </c>
      <c r="AH1718" s="9" t="str">
        <f t="shared" si="269"/>
        <v/>
      </c>
      <c r="AI1718" s="9" t="str">
        <f t="shared" si="270"/>
        <v/>
      </c>
    </row>
    <row r="1719" spans="1:35" ht="20.100000000000001" customHeight="1">
      <c r="A1719" s="8" t="str">
        <f t="shared" si="271"/>
        <v/>
      </c>
      <c r="M1719" s="7" t="str">
        <f>IF(A1719="","",IF(S1719="",IF(A1719="","",VLOOKUP(K1719,calendar_price_2013,MATCH(SUMIF(A$2:A12309,A1719,L$2:L12309),Sheet2!$C$1:$P$1,0)+1,0)),S1719)*L1719)</f>
        <v/>
      </c>
      <c r="N1719" s="7" t="str">
        <f t="shared" si="265"/>
        <v/>
      </c>
      <c r="O1719" s="7" t="str">
        <f t="shared" si="266"/>
        <v/>
      </c>
      <c r="R1719" s="7" t="str">
        <f t="shared" si="267"/>
        <v/>
      </c>
      <c r="W1719" s="9" t="str">
        <f t="shared" si="268"/>
        <v/>
      </c>
      <c r="AH1719" s="9" t="str">
        <f t="shared" si="269"/>
        <v/>
      </c>
      <c r="AI1719" s="9" t="str">
        <f t="shared" si="270"/>
        <v/>
      </c>
    </row>
    <row r="1720" spans="1:35" ht="20.100000000000001" customHeight="1">
      <c r="A1720" s="8" t="str">
        <f t="shared" si="271"/>
        <v/>
      </c>
      <c r="M1720" s="7" t="str">
        <f>IF(A1720="","",IF(S1720="",IF(A1720="","",VLOOKUP(K1720,calendar_price_2013,MATCH(SUMIF(A$2:A12310,A1720,L$2:L12310),Sheet2!$C$1:$P$1,0)+1,0)),S1720)*L1720)</f>
        <v/>
      </c>
      <c r="N1720" s="7" t="str">
        <f t="shared" si="265"/>
        <v/>
      </c>
      <c r="O1720" s="7" t="str">
        <f t="shared" si="266"/>
        <v/>
      </c>
      <c r="R1720" s="7" t="str">
        <f t="shared" si="267"/>
        <v/>
      </c>
      <c r="W1720" s="9" t="str">
        <f t="shared" si="268"/>
        <v/>
      </c>
      <c r="AH1720" s="9" t="str">
        <f t="shared" si="269"/>
        <v/>
      </c>
      <c r="AI1720" s="9" t="str">
        <f t="shared" si="270"/>
        <v/>
      </c>
    </row>
    <row r="1721" spans="1:35" ht="20.100000000000001" customHeight="1">
      <c r="A1721" s="8" t="str">
        <f t="shared" si="271"/>
        <v/>
      </c>
      <c r="M1721" s="7" t="str">
        <f>IF(A1721="","",IF(S1721="",IF(A1721="","",VLOOKUP(K1721,calendar_price_2013,MATCH(SUMIF(A$2:A12311,A1721,L$2:L12311),Sheet2!$C$1:$P$1,0)+1,0)),S1721)*L1721)</f>
        <v/>
      </c>
      <c r="N1721" s="7" t="str">
        <f t="shared" si="265"/>
        <v/>
      </c>
      <c r="O1721" s="7" t="str">
        <f t="shared" si="266"/>
        <v/>
      </c>
      <c r="R1721" s="7" t="str">
        <f t="shared" si="267"/>
        <v/>
      </c>
      <c r="W1721" s="9" t="str">
        <f t="shared" si="268"/>
        <v/>
      </c>
      <c r="AH1721" s="9" t="str">
        <f t="shared" si="269"/>
        <v/>
      </c>
      <c r="AI1721" s="9" t="str">
        <f t="shared" si="270"/>
        <v/>
      </c>
    </row>
    <row r="1722" spans="1:35" ht="20.100000000000001" customHeight="1">
      <c r="A1722" s="8" t="str">
        <f t="shared" si="271"/>
        <v/>
      </c>
      <c r="M1722" s="7" t="str">
        <f>IF(A1722="","",IF(S1722="",IF(A1722="","",VLOOKUP(K1722,calendar_price_2013,MATCH(SUMIF(A$2:A12312,A1722,L$2:L12312),Sheet2!$C$1:$P$1,0)+1,0)),S1722)*L1722)</f>
        <v/>
      </c>
      <c r="N1722" s="7" t="str">
        <f t="shared" si="265"/>
        <v/>
      </c>
      <c r="O1722" s="7" t="str">
        <f t="shared" si="266"/>
        <v/>
      </c>
      <c r="R1722" s="7" t="str">
        <f t="shared" si="267"/>
        <v/>
      </c>
      <c r="W1722" s="9" t="str">
        <f t="shared" si="268"/>
        <v/>
      </c>
      <c r="AH1722" s="9" t="str">
        <f t="shared" si="269"/>
        <v/>
      </c>
      <c r="AI1722" s="9" t="str">
        <f t="shared" si="270"/>
        <v/>
      </c>
    </row>
    <row r="1723" spans="1:35" ht="20.100000000000001" customHeight="1">
      <c r="A1723" s="8" t="str">
        <f t="shared" si="271"/>
        <v/>
      </c>
      <c r="M1723" s="7" t="str">
        <f>IF(A1723="","",IF(S1723="",IF(A1723="","",VLOOKUP(K1723,calendar_price_2013,MATCH(SUMIF(A$2:A12313,A1723,L$2:L12313),Sheet2!$C$1:$P$1,0)+1,0)),S1723)*L1723)</f>
        <v/>
      </c>
      <c r="N1723" s="7" t="str">
        <f t="shared" si="265"/>
        <v/>
      </c>
      <c r="O1723" s="7" t="str">
        <f t="shared" si="266"/>
        <v/>
      </c>
      <c r="R1723" s="7" t="str">
        <f t="shared" si="267"/>
        <v/>
      </c>
      <c r="W1723" s="9" t="str">
        <f t="shared" si="268"/>
        <v/>
      </c>
      <c r="AH1723" s="9" t="str">
        <f t="shared" si="269"/>
        <v/>
      </c>
      <c r="AI1723" s="9" t="str">
        <f t="shared" si="270"/>
        <v/>
      </c>
    </row>
    <row r="1724" spans="1:35" ht="20.100000000000001" customHeight="1">
      <c r="A1724" s="8" t="str">
        <f t="shared" si="271"/>
        <v/>
      </c>
      <c r="M1724" s="7" t="str">
        <f>IF(A1724="","",IF(S1724="",IF(A1724="","",VLOOKUP(K1724,calendar_price_2013,MATCH(SUMIF(A$2:A12314,A1724,L$2:L12314),Sheet2!$C$1:$P$1,0)+1,0)),S1724)*L1724)</f>
        <v/>
      </c>
      <c r="N1724" s="7" t="str">
        <f t="shared" si="265"/>
        <v/>
      </c>
      <c r="O1724" s="7" t="str">
        <f t="shared" si="266"/>
        <v/>
      </c>
      <c r="R1724" s="7" t="str">
        <f t="shared" si="267"/>
        <v/>
      </c>
      <c r="W1724" s="9" t="str">
        <f t="shared" si="268"/>
        <v/>
      </c>
      <c r="AH1724" s="9" t="str">
        <f t="shared" si="269"/>
        <v/>
      </c>
      <c r="AI1724" s="9" t="str">
        <f t="shared" si="270"/>
        <v/>
      </c>
    </row>
    <row r="1725" spans="1:35" ht="20.100000000000001" customHeight="1">
      <c r="A1725" s="8" t="str">
        <f t="shared" si="271"/>
        <v/>
      </c>
      <c r="M1725" s="7" t="str">
        <f>IF(A1725="","",IF(S1725="",IF(A1725="","",VLOOKUP(K1725,calendar_price_2013,MATCH(SUMIF(A$2:A12315,A1725,L$2:L12315),Sheet2!$C$1:$P$1,0)+1,0)),S1725)*L1725)</f>
        <v/>
      </c>
      <c r="N1725" s="7" t="str">
        <f t="shared" si="265"/>
        <v/>
      </c>
      <c r="O1725" s="7" t="str">
        <f t="shared" si="266"/>
        <v/>
      </c>
      <c r="R1725" s="7" t="str">
        <f t="shared" si="267"/>
        <v/>
      </c>
      <c r="W1725" s="9" t="str">
        <f t="shared" si="268"/>
        <v/>
      </c>
      <c r="AH1725" s="9" t="str">
        <f t="shared" si="269"/>
        <v/>
      </c>
      <c r="AI1725" s="9" t="str">
        <f t="shared" si="270"/>
        <v/>
      </c>
    </row>
    <row r="1726" spans="1:35" ht="20.100000000000001" customHeight="1">
      <c r="A1726" s="8" t="str">
        <f t="shared" si="271"/>
        <v/>
      </c>
      <c r="M1726" s="7" t="str">
        <f>IF(A1726="","",IF(S1726="",IF(A1726="","",VLOOKUP(K1726,calendar_price_2013,MATCH(SUMIF(A$2:A12316,A1726,L$2:L12316),Sheet2!$C$1:$P$1,0)+1,0)),S1726)*L1726)</f>
        <v/>
      </c>
      <c r="N1726" s="7" t="str">
        <f t="shared" si="265"/>
        <v/>
      </c>
      <c r="O1726" s="7" t="str">
        <f t="shared" si="266"/>
        <v/>
      </c>
      <c r="R1726" s="7" t="str">
        <f t="shared" si="267"/>
        <v/>
      </c>
      <c r="W1726" s="9" t="str">
        <f t="shared" si="268"/>
        <v/>
      </c>
      <c r="AH1726" s="9" t="str">
        <f t="shared" si="269"/>
        <v/>
      </c>
      <c r="AI1726" s="9" t="str">
        <f t="shared" si="270"/>
        <v/>
      </c>
    </row>
    <row r="1727" spans="1:35" ht="20.100000000000001" customHeight="1">
      <c r="A1727" s="8" t="str">
        <f t="shared" si="271"/>
        <v/>
      </c>
      <c r="M1727" s="7" t="str">
        <f>IF(A1727="","",IF(S1727="",IF(A1727="","",VLOOKUP(K1727,calendar_price_2013,MATCH(SUMIF(A$2:A12317,A1727,L$2:L12317),Sheet2!$C$1:$P$1,0)+1,0)),S1727)*L1727)</f>
        <v/>
      </c>
      <c r="N1727" s="7" t="str">
        <f t="shared" si="265"/>
        <v/>
      </c>
      <c r="O1727" s="7" t="str">
        <f t="shared" si="266"/>
        <v/>
      </c>
      <c r="R1727" s="7" t="str">
        <f t="shared" si="267"/>
        <v/>
      </c>
      <c r="W1727" s="9" t="str">
        <f t="shared" si="268"/>
        <v/>
      </c>
      <c r="AH1727" s="9" t="str">
        <f t="shared" si="269"/>
        <v/>
      </c>
      <c r="AI1727" s="9" t="str">
        <f t="shared" si="270"/>
        <v/>
      </c>
    </row>
    <row r="1728" spans="1:35" ht="20.100000000000001" customHeight="1">
      <c r="A1728" s="8" t="str">
        <f t="shared" si="271"/>
        <v/>
      </c>
      <c r="M1728" s="7" t="str">
        <f>IF(A1728="","",IF(S1728="",IF(A1728="","",VLOOKUP(K1728,calendar_price_2013,MATCH(SUMIF(A$2:A12318,A1728,L$2:L12318),Sheet2!$C$1:$P$1,0)+1,0)),S1728)*L1728)</f>
        <v/>
      </c>
      <c r="N1728" s="7" t="str">
        <f t="shared" si="265"/>
        <v/>
      </c>
      <c r="O1728" s="7" t="str">
        <f t="shared" si="266"/>
        <v/>
      </c>
      <c r="R1728" s="7" t="str">
        <f t="shared" si="267"/>
        <v/>
      </c>
      <c r="W1728" s="9" t="str">
        <f t="shared" si="268"/>
        <v/>
      </c>
      <c r="AH1728" s="9" t="str">
        <f t="shared" si="269"/>
        <v/>
      </c>
      <c r="AI1728" s="9" t="str">
        <f t="shared" si="270"/>
        <v/>
      </c>
    </row>
    <row r="1729" spans="1:35" ht="20.100000000000001" customHeight="1">
      <c r="A1729" s="8" t="str">
        <f t="shared" si="271"/>
        <v/>
      </c>
      <c r="M1729" s="7" t="str">
        <f>IF(A1729="","",IF(S1729="",IF(A1729="","",VLOOKUP(K1729,calendar_price_2013,MATCH(SUMIF(A$2:A12319,A1729,L$2:L12319),Sheet2!$C$1:$P$1,0)+1,0)),S1729)*L1729)</f>
        <v/>
      </c>
      <c r="N1729" s="7" t="str">
        <f t="shared" si="265"/>
        <v/>
      </c>
      <c r="O1729" s="7" t="str">
        <f t="shared" si="266"/>
        <v/>
      </c>
      <c r="R1729" s="7" t="str">
        <f t="shared" si="267"/>
        <v/>
      </c>
      <c r="W1729" s="9" t="str">
        <f t="shared" si="268"/>
        <v/>
      </c>
      <c r="AH1729" s="9" t="str">
        <f t="shared" si="269"/>
        <v/>
      </c>
      <c r="AI1729" s="9" t="str">
        <f t="shared" si="270"/>
        <v/>
      </c>
    </row>
    <row r="1730" spans="1:35" ht="20.100000000000001" customHeight="1">
      <c r="A1730" s="8" t="str">
        <f t="shared" si="271"/>
        <v/>
      </c>
      <c r="M1730" s="7" t="str">
        <f>IF(A1730="","",IF(S1730="",IF(A1730="","",VLOOKUP(K1730,calendar_price_2013,MATCH(SUMIF(A$2:A12320,A1730,L$2:L12320),Sheet2!$C$1:$P$1,0)+1,0)),S1730)*L1730)</f>
        <v/>
      </c>
      <c r="N1730" s="7" t="str">
        <f t="shared" si="265"/>
        <v/>
      </c>
      <c r="O1730" s="7" t="str">
        <f t="shared" si="266"/>
        <v/>
      </c>
      <c r="R1730" s="7" t="str">
        <f t="shared" si="267"/>
        <v/>
      </c>
      <c r="W1730" s="9" t="str">
        <f t="shared" si="268"/>
        <v/>
      </c>
      <c r="AH1730" s="9" t="str">
        <f t="shared" si="269"/>
        <v/>
      </c>
      <c r="AI1730" s="9" t="str">
        <f t="shared" si="270"/>
        <v/>
      </c>
    </row>
    <row r="1731" spans="1:35" ht="20.100000000000001" customHeight="1">
      <c r="A1731" s="8" t="str">
        <f t="shared" si="271"/>
        <v/>
      </c>
      <c r="M1731" s="7" t="str">
        <f>IF(A1731="","",IF(S1731="",IF(A1731="","",VLOOKUP(K1731,calendar_price_2013,MATCH(SUMIF(A$2:A12321,A1731,L$2:L12321),Sheet2!$C$1:$P$1,0)+1,0)),S1731)*L1731)</f>
        <v/>
      </c>
      <c r="N1731" s="7" t="str">
        <f t="shared" si="265"/>
        <v/>
      </c>
      <c r="O1731" s="7" t="str">
        <f t="shared" si="266"/>
        <v/>
      </c>
      <c r="R1731" s="7" t="str">
        <f t="shared" si="267"/>
        <v/>
      </c>
      <c r="W1731" s="9" t="str">
        <f t="shared" si="268"/>
        <v/>
      </c>
      <c r="AH1731" s="9" t="str">
        <f t="shared" si="269"/>
        <v/>
      </c>
      <c r="AI1731" s="9" t="str">
        <f t="shared" si="270"/>
        <v/>
      </c>
    </row>
    <row r="1732" spans="1:35" ht="20.100000000000001" customHeight="1">
      <c r="A1732" s="8" t="str">
        <f t="shared" si="271"/>
        <v/>
      </c>
      <c r="M1732" s="7" t="str">
        <f>IF(A1732="","",IF(S1732="",IF(A1732="","",VLOOKUP(K1732,calendar_price_2013,MATCH(SUMIF(A$2:A12322,A1732,L$2:L12322),Sheet2!$C$1:$P$1,0)+1,0)),S1732)*L1732)</f>
        <v/>
      </c>
      <c r="N1732" s="7" t="str">
        <f t="shared" si="265"/>
        <v/>
      </c>
      <c r="O1732" s="7" t="str">
        <f t="shared" si="266"/>
        <v/>
      </c>
      <c r="R1732" s="7" t="str">
        <f t="shared" si="267"/>
        <v/>
      </c>
      <c r="W1732" s="9" t="str">
        <f t="shared" si="268"/>
        <v/>
      </c>
      <c r="AH1732" s="9" t="str">
        <f t="shared" si="269"/>
        <v/>
      </c>
      <c r="AI1732" s="9" t="str">
        <f t="shared" si="270"/>
        <v/>
      </c>
    </row>
    <row r="1733" spans="1:35" ht="20.100000000000001" customHeight="1">
      <c r="A1733" s="8" t="str">
        <f t="shared" si="271"/>
        <v/>
      </c>
      <c r="M1733" s="7" t="str">
        <f>IF(A1733="","",IF(S1733="",IF(A1733="","",VLOOKUP(K1733,calendar_price_2013,MATCH(SUMIF(A$2:A12323,A1733,L$2:L12323),Sheet2!$C$1:$P$1,0)+1,0)),S1733)*L1733)</f>
        <v/>
      </c>
      <c r="N1733" s="7" t="str">
        <f t="shared" si="265"/>
        <v/>
      </c>
      <c r="O1733" s="7" t="str">
        <f t="shared" si="266"/>
        <v/>
      </c>
      <c r="R1733" s="7" t="str">
        <f t="shared" si="267"/>
        <v/>
      </c>
      <c r="W1733" s="9" t="str">
        <f t="shared" si="268"/>
        <v/>
      </c>
      <c r="AH1733" s="9" t="str">
        <f t="shared" si="269"/>
        <v/>
      </c>
      <c r="AI1733" s="9" t="str">
        <f t="shared" si="270"/>
        <v/>
      </c>
    </row>
    <row r="1734" spans="1:35" ht="20.100000000000001" customHeight="1">
      <c r="A1734" s="8" t="str">
        <f t="shared" si="271"/>
        <v/>
      </c>
      <c r="M1734" s="7" t="str">
        <f>IF(A1734="","",IF(S1734="",IF(A1734="","",VLOOKUP(K1734,calendar_price_2013,MATCH(SUMIF(A$2:A12324,A1734,L$2:L12324),Sheet2!$C$1:$P$1,0)+1,0)),S1734)*L1734)</f>
        <v/>
      </c>
      <c r="N1734" s="7" t="str">
        <f t="shared" si="265"/>
        <v/>
      </c>
      <c r="O1734" s="7" t="str">
        <f t="shared" si="266"/>
        <v/>
      </c>
      <c r="R1734" s="7" t="str">
        <f t="shared" si="267"/>
        <v/>
      </c>
      <c r="W1734" s="9" t="str">
        <f t="shared" si="268"/>
        <v/>
      </c>
      <c r="AH1734" s="9" t="str">
        <f t="shared" si="269"/>
        <v/>
      </c>
      <c r="AI1734" s="9" t="str">
        <f t="shared" si="270"/>
        <v/>
      </c>
    </row>
    <row r="1735" spans="1:35" ht="20.100000000000001" customHeight="1">
      <c r="A1735" s="8" t="str">
        <f t="shared" si="271"/>
        <v/>
      </c>
      <c r="M1735" s="7" t="str">
        <f>IF(A1735="","",IF(S1735="",IF(A1735="","",VLOOKUP(K1735,calendar_price_2013,MATCH(SUMIF(A$2:A12325,A1735,L$2:L12325),Sheet2!$C$1:$P$1,0)+1,0)),S1735)*L1735)</f>
        <v/>
      </c>
      <c r="N1735" s="7" t="str">
        <f t="shared" si="265"/>
        <v/>
      </c>
      <c r="O1735" s="7" t="str">
        <f t="shared" si="266"/>
        <v/>
      </c>
      <c r="R1735" s="7" t="str">
        <f t="shared" si="267"/>
        <v/>
      </c>
      <c r="W1735" s="9" t="str">
        <f t="shared" si="268"/>
        <v/>
      </c>
      <c r="AH1735" s="9" t="str">
        <f t="shared" si="269"/>
        <v/>
      </c>
      <c r="AI1735" s="9" t="str">
        <f t="shared" si="270"/>
        <v/>
      </c>
    </row>
    <row r="1736" spans="1:35" ht="20.100000000000001" customHeight="1">
      <c r="A1736" s="8" t="str">
        <f t="shared" si="271"/>
        <v/>
      </c>
      <c r="M1736" s="7" t="str">
        <f>IF(A1736="","",IF(S1736="",IF(A1736="","",VLOOKUP(K1736,calendar_price_2013,MATCH(SUMIF(A$2:A12326,A1736,L$2:L12326),Sheet2!$C$1:$P$1,0)+1,0)),S1736)*L1736)</f>
        <v/>
      </c>
      <c r="N1736" s="7" t="str">
        <f t="shared" si="265"/>
        <v/>
      </c>
      <c r="O1736" s="7" t="str">
        <f t="shared" si="266"/>
        <v/>
      </c>
      <c r="R1736" s="7" t="str">
        <f t="shared" si="267"/>
        <v/>
      </c>
      <c r="W1736" s="9" t="str">
        <f t="shared" si="268"/>
        <v/>
      </c>
      <c r="AH1736" s="9" t="str">
        <f t="shared" si="269"/>
        <v/>
      </c>
      <c r="AI1736" s="9" t="str">
        <f t="shared" si="270"/>
        <v/>
      </c>
    </row>
    <row r="1737" spans="1:35" ht="20.100000000000001" customHeight="1">
      <c r="A1737" s="8" t="str">
        <f t="shared" si="271"/>
        <v/>
      </c>
      <c r="M1737" s="7" t="str">
        <f>IF(A1737="","",IF(S1737="",IF(A1737="","",VLOOKUP(K1737,calendar_price_2013,MATCH(SUMIF(A$2:A12327,A1737,L$2:L12327),Sheet2!$C$1:$P$1,0)+1,0)),S1737)*L1737)</f>
        <v/>
      </c>
      <c r="N1737" s="7" t="str">
        <f t="shared" si="265"/>
        <v/>
      </c>
      <c r="O1737" s="7" t="str">
        <f t="shared" si="266"/>
        <v/>
      </c>
      <c r="R1737" s="7" t="str">
        <f t="shared" si="267"/>
        <v/>
      </c>
      <c r="W1737" s="9" t="str">
        <f t="shared" si="268"/>
        <v/>
      </c>
      <c r="AH1737" s="9" t="str">
        <f t="shared" si="269"/>
        <v/>
      </c>
      <c r="AI1737" s="9" t="str">
        <f t="shared" si="270"/>
        <v/>
      </c>
    </row>
    <row r="1738" spans="1:35" ht="20.100000000000001" customHeight="1">
      <c r="A1738" s="8" t="str">
        <f t="shared" si="271"/>
        <v/>
      </c>
      <c r="M1738" s="7" t="str">
        <f>IF(A1738="","",IF(S1738="",IF(A1738="","",VLOOKUP(K1738,calendar_price_2013,MATCH(SUMIF(A$2:A12328,A1738,L$2:L12328),Sheet2!$C$1:$P$1,0)+1,0)),S1738)*L1738)</f>
        <v/>
      </c>
      <c r="N1738" s="7" t="str">
        <f t="shared" si="265"/>
        <v/>
      </c>
      <c r="O1738" s="7" t="str">
        <f t="shared" si="266"/>
        <v/>
      </c>
      <c r="R1738" s="7" t="str">
        <f t="shared" si="267"/>
        <v/>
      </c>
      <c r="W1738" s="9" t="str">
        <f t="shared" si="268"/>
        <v/>
      </c>
      <c r="AH1738" s="9" t="str">
        <f t="shared" si="269"/>
        <v/>
      </c>
      <c r="AI1738" s="9" t="str">
        <f t="shared" si="270"/>
        <v/>
      </c>
    </row>
    <row r="1739" spans="1:35" ht="20.100000000000001" customHeight="1">
      <c r="A1739" s="8" t="str">
        <f t="shared" si="271"/>
        <v/>
      </c>
      <c r="M1739" s="7" t="str">
        <f>IF(A1739="","",IF(S1739="",IF(A1739="","",VLOOKUP(K1739,calendar_price_2013,MATCH(SUMIF(A$2:A12329,A1739,L$2:L12329),Sheet2!$C$1:$P$1,0)+1,0)),S1739)*L1739)</f>
        <v/>
      </c>
      <c r="N1739" s="7" t="str">
        <f t="shared" si="265"/>
        <v/>
      </c>
      <c r="O1739" s="7" t="str">
        <f t="shared" si="266"/>
        <v/>
      </c>
      <c r="R1739" s="7" t="str">
        <f t="shared" si="267"/>
        <v/>
      </c>
      <c r="W1739" s="9" t="str">
        <f t="shared" si="268"/>
        <v/>
      </c>
      <c r="AH1739" s="9" t="str">
        <f t="shared" si="269"/>
        <v/>
      </c>
      <c r="AI1739" s="9" t="str">
        <f t="shared" si="270"/>
        <v/>
      </c>
    </row>
    <row r="1740" spans="1:35" ht="20.100000000000001" customHeight="1">
      <c r="A1740" s="8" t="str">
        <f t="shared" si="271"/>
        <v/>
      </c>
      <c r="M1740" s="7" t="str">
        <f>IF(A1740="","",IF(S1740="",IF(A1740="","",VLOOKUP(K1740,calendar_price_2013,MATCH(SUMIF(A$2:A12330,A1740,L$2:L12330),Sheet2!$C$1:$P$1,0)+1,0)),S1740)*L1740)</f>
        <v/>
      </c>
      <c r="N1740" s="7" t="str">
        <f t="shared" si="265"/>
        <v/>
      </c>
      <c r="O1740" s="7" t="str">
        <f t="shared" si="266"/>
        <v/>
      </c>
      <c r="R1740" s="7" t="str">
        <f t="shared" si="267"/>
        <v/>
      </c>
      <c r="W1740" s="9" t="str">
        <f t="shared" si="268"/>
        <v/>
      </c>
      <c r="AH1740" s="9" t="str">
        <f t="shared" si="269"/>
        <v/>
      </c>
      <c r="AI1740" s="9" t="str">
        <f t="shared" si="270"/>
        <v/>
      </c>
    </row>
    <row r="1741" spans="1:35" ht="20.100000000000001" customHeight="1">
      <c r="A1741" s="8" t="str">
        <f t="shared" si="271"/>
        <v/>
      </c>
      <c r="M1741" s="7" t="str">
        <f>IF(A1741="","",IF(S1741="",IF(A1741="","",VLOOKUP(K1741,calendar_price_2013,MATCH(SUMIF(A$2:A12331,A1741,L$2:L12331),Sheet2!$C$1:$P$1,0)+1,0)),S1741)*L1741)</f>
        <v/>
      </c>
      <c r="N1741" s="7" t="str">
        <f t="shared" si="265"/>
        <v/>
      </c>
      <c r="O1741" s="7" t="str">
        <f t="shared" si="266"/>
        <v/>
      </c>
      <c r="R1741" s="7" t="str">
        <f t="shared" si="267"/>
        <v/>
      </c>
      <c r="W1741" s="9" t="str">
        <f t="shared" si="268"/>
        <v/>
      </c>
      <c r="AH1741" s="9" t="str">
        <f t="shared" si="269"/>
        <v/>
      </c>
      <c r="AI1741" s="9" t="str">
        <f t="shared" si="270"/>
        <v/>
      </c>
    </row>
    <row r="1742" spans="1:35" ht="20.100000000000001" customHeight="1">
      <c r="A1742" s="8" t="str">
        <f t="shared" si="271"/>
        <v/>
      </c>
      <c r="M1742" s="7" t="str">
        <f>IF(A1742="","",IF(S1742="",IF(A1742="","",VLOOKUP(K1742,calendar_price_2013,MATCH(SUMIF(A$2:A12332,A1742,L$2:L12332),Sheet2!$C$1:$P$1,0)+1,0)),S1742)*L1742)</f>
        <v/>
      </c>
      <c r="N1742" s="7" t="str">
        <f t="shared" si="265"/>
        <v/>
      </c>
      <c r="O1742" s="7" t="str">
        <f t="shared" si="266"/>
        <v/>
      </c>
      <c r="R1742" s="7" t="str">
        <f t="shared" si="267"/>
        <v/>
      </c>
      <c r="W1742" s="9" t="str">
        <f t="shared" si="268"/>
        <v/>
      </c>
      <c r="AH1742" s="9" t="str">
        <f t="shared" si="269"/>
        <v/>
      </c>
      <c r="AI1742" s="9" t="str">
        <f t="shared" si="270"/>
        <v/>
      </c>
    </row>
    <row r="1743" spans="1:35" ht="20.100000000000001" customHeight="1">
      <c r="A1743" s="8" t="str">
        <f t="shared" si="271"/>
        <v/>
      </c>
      <c r="M1743" s="7" t="str">
        <f>IF(A1743="","",IF(S1743="",IF(A1743="","",VLOOKUP(K1743,calendar_price_2013,MATCH(SUMIF(A$2:A12333,A1743,L$2:L12333),Sheet2!$C$1:$P$1,0)+1,0)),S1743)*L1743)</f>
        <v/>
      </c>
      <c r="N1743" s="7" t="str">
        <f t="shared" si="265"/>
        <v/>
      </c>
      <c r="O1743" s="7" t="str">
        <f t="shared" si="266"/>
        <v/>
      </c>
      <c r="R1743" s="7" t="str">
        <f t="shared" si="267"/>
        <v/>
      </c>
      <c r="W1743" s="9" t="str">
        <f t="shared" si="268"/>
        <v/>
      </c>
      <c r="AH1743" s="9" t="str">
        <f t="shared" si="269"/>
        <v/>
      </c>
      <c r="AI1743" s="9" t="str">
        <f t="shared" si="270"/>
        <v/>
      </c>
    </row>
    <row r="1744" spans="1:35" ht="20.100000000000001" customHeight="1">
      <c r="A1744" s="8" t="str">
        <f t="shared" si="271"/>
        <v/>
      </c>
      <c r="M1744" s="7" t="str">
        <f>IF(A1744="","",IF(S1744="",IF(A1744="","",VLOOKUP(K1744,calendar_price_2013,MATCH(SUMIF(A$2:A12334,A1744,L$2:L12334),Sheet2!$C$1:$P$1,0)+1,0)),S1744)*L1744)</f>
        <v/>
      </c>
      <c r="N1744" s="7" t="str">
        <f t="shared" si="265"/>
        <v/>
      </c>
      <c r="O1744" s="7" t="str">
        <f t="shared" si="266"/>
        <v/>
      </c>
      <c r="R1744" s="7" t="str">
        <f t="shared" si="267"/>
        <v/>
      </c>
      <c r="W1744" s="9" t="str">
        <f t="shared" si="268"/>
        <v/>
      </c>
      <c r="AH1744" s="9" t="str">
        <f t="shared" si="269"/>
        <v/>
      </c>
      <c r="AI1744" s="9" t="str">
        <f t="shared" si="270"/>
        <v/>
      </c>
    </row>
    <row r="1745" spans="1:35" ht="20.100000000000001" customHeight="1">
      <c r="A1745" s="8" t="str">
        <f t="shared" si="271"/>
        <v/>
      </c>
      <c r="M1745" s="7" t="str">
        <f>IF(A1745="","",IF(S1745="",IF(A1745="","",VLOOKUP(K1745,calendar_price_2013,MATCH(SUMIF(A$2:A12335,A1745,L$2:L12335),Sheet2!$C$1:$P$1,0)+1,0)),S1745)*L1745)</f>
        <v/>
      </c>
      <c r="N1745" s="7" t="str">
        <f t="shared" si="265"/>
        <v/>
      </c>
      <c r="O1745" s="7" t="str">
        <f t="shared" si="266"/>
        <v/>
      </c>
      <c r="R1745" s="7" t="str">
        <f t="shared" si="267"/>
        <v/>
      </c>
      <c r="W1745" s="9" t="str">
        <f t="shared" si="268"/>
        <v/>
      </c>
      <c r="AH1745" s="9" t="str">
        <f t="shared" si="269"/>
        <v/>
      </c>
      <c r="AI1745" s="9" t="str">
        <f t="shared" si="270"/>
        <v/>
      </c>
    </row>
    <row r="1746" spans="1:35" ht="20.100000000000001" customHeight="1">
      <c r="A1746" s="8" t="str">
        <f t="shared" si="271"/>
        <v/>
      </c>
      <c r="M1746" s="7" t="str">
        <f>IF(A1746="","",IF(S1746="",IF(A1746="","",VLOOKUP(K1746,calendar_price_2013,MATCH(SUMIF(A$2:A12336,A1746,L$2:L12336),Sheet2!$C$1:$P$1,0)+1,0)),S1746)*L1746)</f>
        <v/>
      </c>
      <c r="N1746" s="7" t="str">
        <f t="shared" si="265"/>
        <v/>
      </c>
      <c r="O1746" s="7" t="str">
        <f t="shared" si="266"/>
        <v/>
      </c>
      <c r="R1746" s="7" t="str">
        <f t="shared" si="267"/>
        <v/>
      </c>
      <c r="W1746" s="9" t="str">
        <f t="shared" si="268"/>
        <v/>
      </c>
      <c r="AH1746" s="9" t="str">
        <f t="shared" si="269"/>
        <v/>
      </c>
      <c r="AI1746" s="9" t="str">
        <f t="shared" si="270"/>
        <v/>
      </c>
    </row>
    <row r="1747" spans="1:35" ht="20.100000000000001" customHeight="1">
      <c r="A1747" s="8" t="str">
        <f t="shared" si="271"/>
        <v/>
      </c>
      <c r="M1747" s="7" t="str">
        <f>IF(A1747="","",IF(S1747="",IF(A1747="","",VLOOKUP(K1747,calendar_price_2013,MATCH(SUMIF(A$2:A12337,A1747,L$2:L12337),Sheet2!$C$1:$P$1,0)+1,0)),S1747)*L1747)</f>
        <v/>
      </c>
      <c r="N1747" s="7" t="str">
        <f t="shared" si="265"/>
        <v/>
      </c>
      <c r="O1747" s="7" t="str">
        <f t="shared" si="266"/>
        <v/>
      </c>
      <c r="R1747" s="7" t="str">
        <f t="shared" si="267"/>
        <v/>
      </c>
      <c r="W1747" s="9" t="str">
        <f t="shared" si="268"/>
        <v/>
      </c>
      <c r="AH1747" s="9" t="str">
        <f t="shared" si="269"/>
        <v/>
      </c>
      <c r="AI1747" s="9" t="str">
        <f t="shared" si="270"/>
        <v/>
      </c>
    </row>
    <row r="1748" spans="1:35" ht="20.100000000000001" customHeight="1">
      <c r="A1748" s="8" t="str">
        <f t="shared" si="271"/>
        <v/>
      </c>
      <c r="M1748" s="7" t="str">
        <f>IF(A1748="","",IF(S1748="",IF(A1748="","",VLOOKUP(K1748,calendar_price_2013,MATCH(SUMIF(A$2:A12338,A1748,L$2:L12338),Sheet2!$C$1:$P$1,0)+1,0)),S1748)*L1748)</f>
        <v/>
      </c>
      <c r="N1748" s="7" t="str">
        <f t="shared" si="265"/>
        <v/>
      </c>
      <c r="O1748" s="7" t="str">
        <f t="shared" si="266"/>
        <v/>
      </c>
      <c r="R1748" s="7" t="str">
        <f t="shared" si="267"/>
        <v/>
      </c>
      <c r="W1748" s="9" t="str">
        <f t="shared" si="268"/>
        <v/>
      </c>
      <c r="AH1748" s="9" t="str">
        <f t="shared" si="269"/>
        <v/>
      </c>
      <c r="AI1748" s="9" t="str">
        <f t="shared" si="270"/>
        <v/>
      </c>
    </row>
    <row r="1749" spans="1:35" ht="20.100000000000001" customHeight="1">
      <c r="A1749" s="8" t="str">
        <f t="shared" si="271"/>
        <v/>
      </c>
      <c r="M1749" s="7" t="str">
        <f>IF(A1749="","",IF(S1749="",IF(A1749="","",VLOOKUP(K1749,calendar_price_2013,MATCH(SUMIF(A$2:A12339,A1749,L$2:L12339),Sheet2!$C$1:$P$1,0)+1,0)),S1749)*L1749)</f>
        <v/>
      </c>
      <c r="N1749" s="7" t="str">
        <f t="shared" si="265"/>
        <v/>
      </c>
      <c r="O1749" s="7" t="str">
        <f t="shared" si="266"/>
        <v/>
      </c>
      <c r="R1749" s="7" t="str">
        <f t="shared" si="267"/>
        <v/>
      </c>
      <c r="W1749" s="9" t="str">
        <f t="shared" si="268"/>
        <v/>
      </c>
      <c r="AH1749" s="9" t="str">
        <f t="shared" si="269"/>
        <v/>
      </c>
      <c r="AI1749" s="9" t="str">
        <f t="shared" si="270"/>
        <v/>
      </c>
    </row>
    <row r="1750" spans="1:35" ht="20.100000000000001" customHeight="1">
      <c r="A1750" s="8" t="str">
        <f t="shared" si="271"/>
        <v/>
      </c>
      <c r="M1750" s="7" t="str">
        <f>IF(A1750="","",IF(S1750="",IF(A1750="","",VLOOKUP(K1750,calendar_price_2013,MATCH(SUMIF(A$2:A12340,A1750,L$2:L12340),Sheet2!$C$1:$P$1,0)+1,0)),S1750)*L1750)</f>
        <v/>
      </c>
      <c r="N1750" s="7" t="str">
        <f t="shared" si="265"/>
        <v/>
      </c>
      <c r="O1750" s="7" t="str">
        <f t="shared" si="266"/>
        <v/>
      </c>
      <c r="R1750" s="7" t="str">
        <f t="shared" si="267"/>
        <v/>
      </c>
      <c r="W1750" s="9" t="str">
        <f t="shared" si="268"/>
        <v/>
      </c>
      <c r="AH1750" s="9" t="str">
        <f t="shared" si="269"/>
        <v/>
      </c>
      <c r="AI1750" s="9" t="str">
        <f t="shared" si="270"/>
        <v/>
      </c>
    </row>
    <row r="1751" spans="1:35" ht="20.100000000000001" customHeight="1">
      <c r="A1751" s="8" t="str">
        <f t="shared" si="271"/>
        <v/>
      </c>
      <c r="M1751" s="7" t="str">
        <f>IF(A1751="","",IF(S1751="",IF(A1751="","",VLOOKUP(K1751,calendar_price_2013,MATCH(SUMIF(A$2:A12341,A1751,L$2:L12341),Sheet2!$C$1:$P$1,0)+1,0)),S1751)*L1751)</f>
        <v/>
      </c>
      <c r="N1751" s="7" t="str">
        <f t="shared" si="265"/>
        <v/>
      </c>
      <c r="O1751" s="7" t="str">
        <f t="shared" si="266"/>
        <v/>
      </c>
      <c r="R1751" s="7" t="str">
        <f t="shared" si="267"/>
        <v/>
      </c>
      <c r="W1751" s="9" t="str">
        <f t="shared" si="268"/>
        <v/>
      </c>
      <c r="AH1751" s="9" t="str">
        <f t="shared" si="269"/>
        <v/>
      </c>
      <c r="AI1751" s="9" t="str">
        <f t="shared" si="270"/>
        <v/>
      </c>
    </row>
    <row r="1752" spans="1:35" ht="20.100000000000001" customHeight="1">
      <c r="A1752" s="8" t="str">
        <f t="shared" si="271"/>
        <v/>
      </c>
      <c r="M1752" s="7" t="str">
        <f>IF(A1752="","",IF(S1752="",IF(A1752="","",VLOOKUP(K1752,calendar_price_2013,MATCH(SUMIF(A$2:A12342,A1752,L$2:L12342),Sheet2!$C$1:$P$1,0)+1,0)),S1752)*L1752)</f>
        <v/>
      </c>
      <c r="N1752" s="7" t="str">
        <f t="shared" si="265"/>
        <v/>
      </c>
      <c r="O1752" s="7" t="str">
        <f t="shared" si="266"/>
        <v/>
      </c>
      <c r="R1752" s="7" t="str">
        <f t="shared" si="267"/>
        <v/>
      </c>
      <c r="W1752" s="9" t="str">
        <f t="shared" si="268"/>
        <v/>
      </c>
      <c r="AH1752" s="9" t="str">
        <f t="shared" si="269"/>
        <v/>
      </c>
      <c r="AI1752" s="9" t="str">
        <f t="shared" si="270"/>
        <v/>
      </c>
    </row>
    <row r="1753" spans="1:35" ht="20.100000000000001" customHeight="1">
      <c r="A1753" s="8" t="str">
        <f t="shared" si="271"/>
        <v/>
      </c>
      <c r="M1753" s="7" t="str">
        <f>IF(A1753="","",IF(S1753="",IF(A1753="","",VLOOKUP(K1753,calendar_price_2013,MATCH(SUMIF(A$2:A12343,A1753,L$2:L12343),Sheet2!$C$1:$P$1,0)+1,0)),S1753)*L1753)</f>
        <v/>
      </c>
      <c r="N1753" s="7" t="str">
        <f t="shared" si="265"/>
        <v/>
      </c>
      <c r="O1753" s="7" t="str">
        <f t="shared" si="266"/>
        <v/>
      </c>
      <c r="R1753" s="7" t="str">
        <f t="shared" si="267"/>
        <v/>
      </c>
      <c r="W1753" s="9" t="str">
        <f t="shared" si="268"/>
        <v/>
      </c>
      <c r="AH1753" s="9" t="str">
        <f t="shared" si="269"/>
        <v/>
      </c>
      <c r="AI1753" s="9" t="str">
        <f t="shared" si="270"/>
        <v/>
      </c>
    </row>
    <row r="1754" spans="1:35" ht="20.100000000000001" customHeight="1">
      <c r="A1754" s="8" t="str">
        <f t="shared" si="271"/>
        <v/>
      </c>
      <c r="M1754" s="7" t="str">
        <f>IF(A1754="","",IF(S1754="",IF(A1754="","",VLOOKUP(K1754,calendar_price_2013,MATCH(SUMIF(A$2:A12344,A1754,L$2:L12344),Sheet2!$C$1:$P$1,0)+1,0)),S1754)*L1754)</f>
        <v/>
      </c>
      <c r="N1754" s="7" t="str">
        <f t="shared" si="265"/>
        <v/>
      </c>
      <c r="O1754" s="7" t="str">
        <f t="shared" si="266"/>
        <v/>
      </c>
      <c r="R1754" s="7" t="str">
        <f t="shared" si="267"/>
        <v/>
      </c>
      <c r="W1754" s="9" t="str">
        <f t="shared" si="268"/>
        <v/>
      </c>
      <c r="AH1754" s="9" t="str">
        <f t="shared" si="269"/>
        <v/>
      </c>
      <c r="AI1754" s="9" t="str">
        <f t="shared" si="270"/>
        <v/>
      </c>
    </row>
    <row r="1755" spans="1:35" ht="20.100000000000001" customHeight="1">
      <c r="A1755" s="8" t="str">
        <f t="shared" si="271"/>
        <v/>
      </c>
      <c r="M1755" s="7" t="str">
        <f>IF(A1755="","",IF(S1755="",IF(A1755="","",VLOOKUP(K1755,calendar_price_2013,MATCH(SUMIF(A$2:A12345,A1755,L$2:L12345),Sheet2!$C$1:$P$1,0)+1,0)),S1755)*L1755)</f>
        <v/>
      </c>
      <c r="N1755" s="7" t="str">
        <f t="shared" si="265"/>
        <v/>
      </c>
      <c r="O1755" s="7" t="str">
        <f t="shared" si="266"/>
        <v/>
      </c>
      <c r="R1755" s="7" t="str">
        <f t="shared" si="267"/>
        <v/>
      </c>
      <c r="W1755" s="9" t="str">
        <f t="shared" si="268"/>
        <v/>
      </c>
      <c r="AH1755" s="9" t="str">
        <f t="shared" si="269"/>
        <v/>
      </c>
      <c r="AI1755" s="9" t="str">
        <f t="shared" si="270"/>
        <v/>
      </c>
    </row>
    <row r="1756" spans="1:35" ht="20.100000000000001" customHeight="1">
      <c r="A1756" s="8" t="str">
        <f t="shared" si="271"/>
        <v/>
      </c>
      <c r="M1756" s="7" t="str">
        <f>IF(A1756="","",IF(S1756="",IF(A1756="","",VLOOKUP(K1756,calendar_price_2013,MATCH(SUMIF(A$2:A12346,A1756,L$2:L12346),Sheet2!$C$1:$P$1,0)+1,0)),S1756)*L1756)</f>
        <v/>
      </c>
      <c r="N1756" s="7" t="str">
        <f t="shared" si="265"/>
        <v/>
      </c>
      <c r="O1756" s="7" t="str">
        <f t="shared" si="266"/>
        <v/>
      </c>
      <c r="R1756" s="7" t="str">
        <f t="shared" si="267"/>
        <v/>
      </c>
      <c r="W1756" s="9" t="str">
        <f t="shared" si="268"/>
        <v/>
      </c>
      <c r="AH1756" s="9" t="str">
        <f t="shared" si="269"/>
        <v/>
      </c>
      <c r="AI1756" s="9" t="str">
        <f t="shared" si="270"/>
        <v/>
      </c>
    </row>
    <row r="1757" spans="1:35" ht="20.100000000000001" customHeight="1">
      <c r="A1757" s="8" t="str">
        <f t="shared" si="271"/>
        <v/>
      </c>
      <c r="M1757" s="7" t="str">
        <f>IF(A1757="","",IF(S1757="",IF(A1757="","",VLOOKUP(K1757,calendar_price_2013,MATCH(SUMIF(A$2:A12347,A1757,L$2:L12347),Sheet2!$C$1:$P$1,0)+1,0)),S1757)*L1757)</f>
        <v/>
      </c>
      <c r="N1757" s="7" t="str">
        <f t="shared" si="265"/>
        <v/>
      </c>
      <c r="O1757" s="7" t="str">
        <f t="shared" si="266"/>
        <v/>
      </c>
      <c r="R1757" s="7" t="str">
        <f t="shared" si="267"/>
        <v/>
      </c>
      <c r="W1757" s="9" t="str">
        <f t="shared" si="268"/>
        <v/>
      </c>
      <c r="AH1757" s="9" t="str">
        <f t="shared" si="269"/>
        <v/>
      </c>
      <c r="AI1757" s="9" t="str">
        <f t="shared" si="270"/>
        <v/>
      </c>
    </row>
    <row r="1758" spans="1:35" ht="20.100000000000001" customHeight="1">
      <c r="A1758" s="8" t="str">
        <f t="shared" si="271"/>
        <v/>
      </c>
      <c r="M1758" s="7" t="str">
        <f>IF(A1758="","",IF(S1758="",IF(A1758="","",VLOOKUP(K1758,calendar_price_2013,MATCH(SUMIF(A$2:A12348,A1758,L$2:L12348),Sheet2!$C$1:$P$1,0)+1,0)),S1758)*L1758)</f>
        <v/>
      </c>
      <c r="N1758" s="7" t="str">
        <f t="shared" si="265"/>
        <v/>
      </c>
      <c r="O1758" s="7" t="str">
        <f t="shared" si="266"/>
        <v/>
      </c>
      <c r="R1758" s="7" t="str">
        <f t="shared" si="267"/>
        <v/>
      </c>
      <c r="W1758" s="9" t="str">
        <f t="shared" si="268"/>
        <v/>
      </c>
      <c r="AH1758" s="9" t="str">
        <f t="shared" si="269"/>
        <v/>
      </c>
      <c r="AI1758" s="9" t="str">
        <f t="shared" si="270"/>
        <v/>
      </c>
    </row>
    <row r="1759" spans="1:35" ht="20.100000000000001" customHeight="1">
      <c r="A1759" s="8" t="str">
        <f t="shared" si="271"/>
        <v/>
      </c>
      <c r="M1759" s="7" t="str">
        <f>IF(A1759="","",IF(S1759="",IF(A1759="","",VLOOKUP(K1759,calendar_price_2013,MATCH(SUMIF(A$2:A12349,A1759,L$2:L12349),Sheet2!$C$1:$P$1,0)+1,0)),S1759)*L1759)</f>
        <v/>
      </c>
      <c r="N1759" s="7" t="str">
        <f t="shared" si="265"/>
        <v/>
      </c>
      <c r="O1759" s="7" t="str">
        <f t="shared" si="266"/>
        <v/>
      </c>
      <c r="R1759" s="7" t="str">
        <f t="shared" si="267"/>
        <v/>
      </c>
      <c r="W1759" s="9" t="str">
        <f t="shared" si="268"/>
        <v/>
      </c>
      <c r="AH1759" s="9" t="str">
        <f t="shared" si="269"/>
        <v/>
      </c>
      <c r="AI1759" s="9" t="str">
        <f t="shared" si="270"/>
        <v/>
      </c>
    </row>
    <row r="1760" spans="1:35" ht="20.100000000000001" customHeight="1">
      <c r="A1760" s="8" t="str">
        <f t="shared" si="271"/>
        <v/>
      </c>
      <c r="M1760" s="7" t="str">
        <f>IF(A1760="","",IF(S1760="",IF(A1760="","",VLOOKUP(K1760,calendar_price_2013,MATCH(SUMIF(A$2:A12350,A1760,L$2:L12350),Sheet2!$C$1:$P$1,0)+1,0)),S1760)*L1760)</f>
        <v/>
      </c>
      <c r="N1760" s="7" t="str">
        <f t="shared" ref="N1760:N1823" si="272">IF(A1760="","",IF(T1760=1,0,M1760*0.2))</f>
        <v/>
      </c>
      <c r="O1760" s="7" t="str">
        <f t="shared" ref="O1760:O1823" si="273">IF(H1760="","",SUMIF(A1760:A12351,A1760,M1760:M12351)+SUMIF(A1760:A12351,A1760,N1760:N12351))</f>
        <v/>
      </c>
      <c r="R1760" s="7" t="str">
        <f t="shared" si="267"/>
        <v/>
      </c>
      <c r="W1760" s="9" t="str">
        <f t="shared" si="268"/>
        <v/>
      </c>
      <c r="AH1760" s="9" t="str">
        <f t="shared" si="269"/>
        <v/>
      </c>
      <c r="AI1760" s="9" t="str">
        <f t="shared" si="270"/>
        <v/>
      </c>
    </row>
    <row r="1761" spans="1:35" ht="20.100000000000001" customHeight="1">
      <c r="A1761" s="8" t="str">
        <f t="shared" si="271"/>
        <v/>
      </c>
      <c r="M1761" s="7" t="str">
        <f>IF(A1761="","",IF(S1761="",IF(A1761="","",VLOOKUP(K1761,calendar_price_2013,MATCH(SUMIF(A$2:A12351,A1761,L$2:L12351),Sheet2!$C$1:$P$1,0)+1,0)),S1761)*L1761)</f>
        <v/>
      </c>
      <c r="N1761" s="7" t="str">
        <f t="shared" si="272"/>
        <v/>
      </c>
      <c r="O1761" s="7" t="str">
        <f t="shared" si="273"/>
        <v/>
      </c>
      <c r="R1761" s="7" t="str">
        <f t="shared" ref="R1761:R1824" si="274">IF(ISBLANK(Q1761),"",Q1761-O1761)</f>
        <v/>
      </c>
      <c r="W1761" s="9" t="str">
        <f t="shared" ref="W1761:W1824" si="275">IF(B1761="","",IF(AC1761="",0,1))</f>
        <v/>
      </c>
      <c r="AH1761" s="9" t="str">
        <f t="shared" ref="AH1761:AH1824" si="276">IF(H1761="","",SUMIF(A1761:A12352,A1761,L1761:L12352))</f>
        <v/>
      </c>
      <c r="AI1761" s="9" t="str">
        <f t="shared" ref="AI1761:AI1824" si="277">IF(AH1761="","",AH1761/100)</f>
        <v/>
      </c>
    </row>
    <row r="1762" spans="1:35" ht="20.100000000000001" customHeight="1">
      <c r="A1762" s="8" t="str">
        <f t="shared" ref="A1762:A1825" si="278">IF(K1762="","",IF(B1762="",A1761,A1761+1))</f>
        <v/>
      </c>
      <c r="M1762" s="7" t="str">
        <f>IF(A1762="","",IF(S1762="",IF(A1762="","",VLOOKUP(K1762,calendar_price_2013,MATCH(SUMIF(A$2:A12352,A1762,L$2:L12352),Sheet2!$C$1:$P$1,0)+1,0)),S1762)*L1762)</f>
        <v/>
      </c>
      <c r="N1762" s="7" t="str">
        <f t="shared" si="272"/>
        <v/>
      </c>
      <c r="O1762" s="7" t="str">
        <f t="shared" si="273"/>
        <v/>
      </c>
      <c r="R1762" s="7" t="str">
        <f t="shared" si="274"/>
        <v/>
      </c>
      <c r="W1762" s="9" t="str">
        <f t="shared" si="275"/>
        <v/>
      </c>
      <c r="AH1762" s="9" t="str">
        <f t="shared" si="276"/>
        <v/>
      </c>
      <c r="AI1762" s="9" t="str">
        <f t="shared" si="277"/>
        <v/>
      </c>
    </row>
    <row r="1763" spans="1:35" ht="20.100000000000001" customHeight="1">
      <c r="A1763" s="8" t="str">
        <f t="shared" si="278"/>
        <v/>
      </c>
      <c r="M1763" s="7" t="str">
        <f>IF(A1763="","",IF(S1763="",IF(A1763="","",VLOOKUP(K1763,calendar_price_2013,MATCH(SUMIF(A$2:A12353,A1763,L$2:L12353),Sheet2!$C$1:$P$1,0)+1,0)),S1763)*L1763)</f>
        <v/>
      </c>
      <c r="N1763" s="7" t="str">
        <f t="shared" si="272"/>
        <v/>
      </c>
      <c r="O1763" s="7" t="str">
        <f t="shared" si="273"/>
        <v/>
      </c>
      <c r="R1763" s="7" t="str">
        <f t="shared" si="274"/>
        <v/>
      </c>
      <c r="W1763" s="9" t="str">
        <f t="shared" si="275"/>
        <v/>
      </c>
      <c r="AH1763" s="9" t="str">
        <f t="shared" si="276"/>
        <v/>
      </c>
      <c r="AI1763" s="9" t="str">
        <f t="shared" si="277"/>
        <v/>
      </c>
    </row>
    <row r="1764" spans="1:35" ht="20.100000000000001" customHeight="1">
      <c r="A1764" s="8" t="str">
        <f t="shared" si="278"/>
        <v/>
      </c>
      <c r="M1764" s="7" t="str">
        <f>IF(A1764="","",IF(S1764="",IF(A1764="","",VLOOKUP(K1764,calendar_price_2013,MATCH(SUMIF(A$2:A12354,A1764,L$2:L12354),Sheet2!$C$1:$P$1,0)+1,0)),S1764)*L1764)</f>
        <v/>
      </c>
      <c r="N1764" s="7" t="str">
        <f t="shared" si="272"/>
        <v/>
      </c>
      <c r="O1764" s="7" t="str">
        <f t="shared" si="273"/>
        <v/>
      </c>
      <c r="R1764" s="7" t="str">
        <f t="shared" si="274"/>
        <v/>
      </c>
      <c r="W1764" s="9" t="str">
        <f t="shared" si="275"/>
        <v/>
      </c>
      <c r="AH1764" s="9" t="str">
        <f t="shared" si="276"/>
        <v/>
      </c>
      <c r="AI1764" s="9" t="str">
        <f t="shared" si="277"/>
        <v/>
      </c>
    </row>
    <row r="1765" spans="1:35" ht="20.100000000000001" customHeight="1">
      <c r="A1765" s="8" t="str">
        <f t="shared" si="278"/>
        <v/>
      </c>
      <c r="M1765" s="7" t="str">
        <f>IF(A1765="","",IF(S1765="",IF(A1765="","",VLOOKUP(K1765,calendar_price_2013,MATCH(SUMIF(A$2:A12355,A1765,L$2:L12355),Sheet2!$C$1:$P$1,0)+1,0)),S1765)*L1765)</f>
        <v/>
      </c>
      <c r="N1765" s="7" t="str">
        <f t="shared" si="272"/>
        <v/>
      </c>
      <c r="O1765" s="7" t="str">
        <f t="shared" si="273"/>
        <v/>
      </c>
      <c r="R1765" s="7" t="str">
        <f t="shared" si="274"/>
        <v/>
      </c>
      <c r="W1765" s="9" t="str">
        <f t="shared" si="275"/>
        <v/>
      </c>
      <c r="AH1765" s="9" t="str">
        <f t="shared" si="276"/>
        <v/>
      </c>
      <c r="AI1765" s="9" t="str">
        <f t="shared" si="277"/>
        <v/>
      </c>
    </row>
    <row r="1766" spans="1:35" ht="20.100000000000001" customHeight="1">
      <c r="A1766" s="8" t="str">
        <f t="shared" si="278"/>
        <v/>
      </c>
      <c r="M1766" s="7" t="str">
        <f>IF(A1766="","",IF(S1766="",IF(A1766="","",VLOOKUP(K1766,calendar_price_2013,MATCH(SUMIF(A$2:A12356,A1766,L$2:L12356),Sheet2!$C$1:$P$1,0)+1,0)),S1766)*L1766)</f>
        <v/>
      </c>
      <c r="N1766" s="7" t="str">
        <f t="shared" si="272"/>
        <v/>
      </c>
      <c r="O1766" s="7" t="str">
        <f t="shared" si="273"/>
        <v/>
      </c>
      <c r="R1766" s="7" t="str">
        <f t="shared" si="274"/>
        <v/>
      </c>
      <c r="W1766" s="9" t="str">
        <f t="shared" si="275"/>
        <v/>
      </c>
      <c r="AH1766" s="9" t="str">
        <f t="shared" si="276"/>
        <v/>
      </c>
      <c r="AI1766" s="9" t="str">
        <f t="shared" si="277"/>
        <v/>
      </c>
    </row>
    <row r="1767" spans="1:35" ht="20.100000000000001" customHeight="1">
      <c r="A1767" s="8" t="str">
        <f t="shared" si="278"/>
        <v/>
      </c>
      <c r="M1767" s="7" t="str">
        <f>IF(A1767="","",IF(S1767="",IF(A1767="","",VLOOKUP(K1767,calendar_price_2013,MATCH(SUMIF(A$2:A12357,A1767,L$2:L12357),Sheet2!$C$1:$P$1,0)+1,0)),S1767)*L1767)</f>
        <v/>
      </c>
      <c r="N1767" s="7" t="str">
        <f t="shared" si="272"/>
        <v/>
      </c>
      <c r="O1767" s="7" t="str">
        <f t="shared" si="273"/>
        <v/>
      </c>
      <c r="R1767" s="7" t="str">
        <f t="shared" si="274"/>
        <v/>
      </c>
      <c r="W1767" s="9" t="str">
        <f t="shared" si="275"/>
        <v/>
      </c>
      <c r="AH1767" s="9" t="str">
        <f t="shared" si="276"/>
        <v/>
      </c>
      <c r="AI1767" s="9" t="str">
        <f t="shared" si="277"/>
        <v/>
      </c>
    </row>
    <row r="1768" spans="1:35" ht="20.100000000000001" customHeight="1">
      <c r="A1768" s="8" t="str">
        <f t="shared" si="278"/>
        <v/>
      </c>
      <c r="M1768" s="7" t="str">
        <f>IF(A1768="","",IF(S1768="",IF(A1768="","",VLOOKUP(K1768,calendar_price_2013,MATCH(SUMIF(A$2:A12358,A1768,L$2:L12358),Sheet2!$C$1:$P$1,0)+1,0)),S1768)*L1768)</f>
        <v/>
      </c>
      <c r="N1768" s="7" t="str">
        <f t="shared" si="272"/>
        <v/>
      </c>
      <c r="O1768" s="7" t="str">
        <f t="shared" si="273"/>
        <v/>
      </c>
      <c r="R1768" s="7" t="str">
        <f t="shared" si="274"/>
        <v/>
      </c>
      <c r="W1768" s="9" t="str">
        <f t="shared" si="275"/>
        <v/>
      </c>
      <c r="AH1768" s="9" t="str">
        <f t="shared" si="276"/>
        <v/>
      </c>
      <c r="AI1768" s="9" t="str">
        <f t="shared" si="277"/>
        <v/>
      </c>
    </row>
    <row r="1769" spans="1:35" ht="20.100000000000001" customHeight="1">
      <c r="A1769" s="8" t="str">
        <f t="shared" si="278"/>
        <v/>
      </c>
      <c r="M1769" s="7" t="str">
        <f>IF(A1769="","",IF(S1769="",IF(A1769="","",VLOOKUP(K1769,calendar_price_2013,MATCH(SUMIF(A$2:A12359,A1769,L$2:L12359),Sheet2!$C$1:$P$1,0)+1,0)),S1769)*L1769)</f>
        <v/>
      </c>
      <c r="N1769" s="7" t="str">
        <f t="shared" si="272"/>
        <v/>
      </c>
      <c r="O1769" s="7" t="str">
        <f t="shared" si="273"/>
        <v/>
      </c>
      <c r="R1769" s="7" t="str">
        <f t="shared" si="274"/>
        <v/>
      </c>
      <c r="W1769" s="9" t="str">
        <f t="shared" si="275"/>
        <v/>
      </c>
      <c r="AH1769" s="9" t="str">
        <f t="shared" si="276"/>
        <v/>
      </c>
      <c r="AI1769" s="9" t="str">
        <f t="shared" si="277"/>
        <v/>
      </c>
    </row>
    <row r="1770" spans="1:35" ht="20.100000000000001" customHeight="1">
      <c r="A1770" s="8" t="str">
        <f t="shared" si="278"/>
        <v/>
      </c>
      <c r="M1770" s="7" t="str">
        <f>IF(A1770="","",IF(S1770="",IF(A1770="","",VLOOKUP(K1770,calendar_price_2013,MATCH(SUMIF(A$2:A12360,A1770,L$2:L12360),Sheet2!$C$1:$P$1,0)+1,0)),S1770)*L1770)</f>
        <v/>
      </c>
      <c r="N1770" s="7" t="str">
        <f t="shared" si="272"/>
        <v/>
      </c>
      <c r="O1770" s="7" t="str">
        <f t="shared" si="273"/>
        <v/>
      </c>
      <c r="R1770" s="7" t="str">
        <f t="shared" si="274"/>
        <v/>
      </c>
      <c r="W1770" s="9" t="str">
        <f t="shared" si="275"/>
        <v/>
      </c>
      <c r="AH1770" s="9" t="str">
        <f t="shared" si="276"/>
        <v/>
      </c>
      <c r="AI1770" s="9" t="str">
        <f t="shared" si="277"/>
        <v/>
      </c>
    </row>
    <row r="1771" spans="1:35" ht="20.100000000000001" customHeight="1">
      <c r="A1771" s="8" t="str">
        <f t="shared" si="278"/>
        <v/>
      </c>
      <c r="M1771" s="7" t="str">
        <f>IF(A1771="","",IF(S1771="",IF(A1771="","",VLOOKUP(K1771,calendar_price_2013,MATCH(SUMIF(A$2:A12361,A1771,L$2:L12361),Sheet2!$C$1:$P$1,0)+1,0)),S1771)*L1771)</f>
        <v/>
      </c>
      <c r="N1771" s="7" t="str">
        <f t="shared" si="272"/>
        <v/>
      </c>
      <c r="O1771" s="7" t="str">
        <f t="shared" si="273"/>
        <v/>
      </c>
      <c r="R1771" s="7" t="str">
        <f t="shared" si="274"/>
        <v/>
      </c>
      <c r="W1771" s="9" t="str">
        <f t="shared" si="275"/>
        <v/>
      </c>
      <c r="AH1771" s="9" t="str">
        <f t="shared" si="276"/>
        <v/>
      </c>
      <c r="AI1771" s="9" t="str">
        <f t="shared" si="277"/>
        <v/>
      </c>
    </row>
    <row r="1772" spans="1:35" ht="20.100000000000001" customHeight="1">
      <c r="A1772" s="8" t="str">
        <f t="shared" si="278"/>
        <v/>
      </c>
      <c r="M1772" s="7" t="str">
        <f>IF(A1772="","",IF(S1772="",IF(A1772="","",VLOOKUP(K1772,calendar_price_2013,MATCH(SUMIF(A$2:A12362,A1772,L$2:L12362),Sheet2!$C$1:$P$1,0)+1,0)),S1772)*L1772)</f>
        <v/>
      </c>
      <c r="N1772" s="7" t="str">
        <f t="shared" si="272"/>
        <v/>
      </c>
      <c r="O1772" s="7" t="str">
        <f t="shared" si="273"/>
        <v/>
      </c>
      <c r="R1772" s="7" t="str">
        <f t="shared" si="274"/>
        <v/>
      </c>
      <c r="W1772" s="9" t="str">
        <f t="shared" si="275"/>
        <v/>
      </c>
      <c r="AH1772" s="9" t="str">
        <f t="shared" si="276"/>
        <v/>
      </c>
      <c r="AI1772" s="9" t="str">
        <f t="shared" si="277"/>
        <v/>
      </c>
    </row>
    <row r="1773" spans="1:35" ht="20.100000000000001" customHeight="1">
      <c r="A1773" s="8" t="str">
        <f t="shared" si="278"/>
        <v/>
      </c>
      <c r="M1773" s="7" t="str">
        <f>IF(A1773="","",IF(S1773="",IF(A1773="","",VLOOKUP(K1773,calendar_price_2013,MATCH(SUMIF(A$2:A12363,A1773,L$2:L12363),Sheet2!$C$1:$P$1,0)+1,0)),S1773)*L1773)</f>
        <v/>
      </c>
      <c r="N1773" s="7" t="str">
        <f t="shared" si="272"/>
        <v/>
      </c>
      <c r="O1773" s="7" t="str">
        <f t="shared" si="273"/>
        <v/>
      </c>
      <c r="R1773" s="7" t="str">
        <f t="shared" si="274"/>
        <v/>
      </c>
      <c r="W1773" s="9" t="str">
        <f t="shared" si="275"/>
        <v/>
      </c>
      <c r="AH1773" s="9" t="str">
        <f t="shared" si="276"/>
        <v/>
      </c>
      <c r="AI1773" s="9" t="str">
        <f t="shared" si="277"/>
        <v/>
      </c>
    </row>
    <row r="1774" spans="1:35" ht="20.100000000000001" customHeight="1">
      <c r="A1774" s="8" t="str">
        <f t="shared" si="278"/>
        <v/>
      </c>
      <c r="M1774" s="7" t="str">
        <f>IF(A1774="","",IF(S1774="",IF(A1774="","",VLOOKUP(K1774,calendar_price_2013,MATCH(SUMIF(A$2:A12364,A1774,L$2:L12364),Sheet2!$C$1:$P$1,0)+1,0)),S1774)*L1774)</f>
        <v/>
      </c>
      <c r="N1774" s="7" t="str">
        <f t="shared" si="272"/>
        <v/>
      </c>
      <c r="O1774" s="7" t="str">
        <f t="shared" si="273"/>
        <v/>
      </c>
      <c r="R1774" s="7" t="str">
        <f t="shared" si="274"/>
        <v/>
      </c>
      <c r="W1774" s="9" t="str">
        <f t="shared" si="275"/>
        <v/>
      </c>
      <c r="AH1774" s="9" t="str">
        <f t="shared" si="276"/>
        <v/>
      </c>
      <c r="AI1774" s="9" t="str">
        <f t="shared" si="277"/>
        <v/>
      </c>
    </row>
    <row r="1775" spans="1:35" ht="20.100000000000001" customHeight="1">
      <c r="A1775" s="8" t="str">
        <f t="shared" si="278"/>
        <v/>
      </c>
      <c r="M1775" s="7" t="str">
        <f>IF(A1775="","",IF(S1775="",IF(A1775="","",VLOOKUP(K1775,calendar_price_2013,MATCH(SUMIF(A$2:A12365,A1775,L$2:L12365),Sheet2!$C$1:$P$1,0)+1,0)),S1775)*L1775)</f>
        <v/>
      </c>
      <c r="N1775" s="7" t="str">
        <f t="shared" si="272"/>
        <v/>
      </c>
      <c r="O1775" s="7" t="str">
        <f t="shared" si="273"/>
        <v/>
      </c>
      <c r="R1775" s="7" t="str">
        <f t="shared" si="274"/>
        <v/>
      </c>
      <c r="W1775" s="9" t="str">
        <f t="shared" si="275"/>
        <v/>
      </c>
      <c r="AH1775" s="9" t="str">
        <f t="shared" si="276"/>
        <v/>
      </c>
      <c r="AI1775" s="9" t="str">
        <f t="shared" si="277"/>
        <v/>
      </c>
    </row>
    <row r="1776" spans="1:35" ht="20.100000000000001" customHeight="1">
      <c r="A1776" s="8" t="str">
        <f t="shared" si="278"/>
        <v/>
      </c>
      <c r="M1776" s="7" t="str">
        <f>IF(A1776="","",IF(S1776="",IF(A1776="","",VLOOKUP(K1776,calendar_price_2013,MATCH(SUMIF(A$2:A12366,A1776,L$2:L12366),Sheet2!$C$1:$P$1,0)+1,0)),S1776)*L1776)</f>
        <v/>
      </c>
      <c r="N1776" s="7" t="str">
        <f t="shared" si="272"/>
        <v/>
      </c>
      <c r="O1776" s="7" t="str">
        <f t="shared" si="273"/>
        <v/>
      </c>
      <c r="R1776" s="7" t="str">
        <f t="shared" si="274"/>
        <v/>
      </c>
      <c r="W1776" s="9" t="str">
        <f t="shared" si="275"/>
        <v/>
      </c>
      <c r="AH1776" s="9" t="str">
        <f t="shared" si="276"/>
        <v/>
      </c>
      <c r="AI1776" s="9" t="str">
        <f t="shared" si="277"/>
        <v/>
      </c>
    </row>
    <row r="1777" spans="1:35" ht="20.100000000000001" customHeight="1">
      <c r="A1777" s="8" t="str">
        <f t="shared" si="278"/>
        <v/>
      </c>
      <c r="M1777" s="7" t="str">
        <f>IF(A1777="","",IF(S1777="",IF(A1777="","",VLOOKUP(K1777,calendar_price_2013,MATCH(SUMIF(A$2:A12367,A1777,L$2:L12367),Sheet2!$C$1:$P$1,0)+1,0)),S1777)*L1777)</f>
        <v/>
      </c>
      <c r="N1777" s="7" t="str">
        <f t="shared" si="272"/>
        <v/>
      </c>
      <c r="O1777" s="7" t="str">
        <f t="shared" si="273"/>
        <v/>
      </c>
      <c r="R1777" s="7" t="str">
        <f t="shared" si="274"/>
        <v/>
      </c>
      <c r="W1777" s="9" t="str">
        <f t="shared" si="275"/>
        <v/>
      </c>
      <c r="AH1777" s="9" t="str">
        <f t="shared" si="276"/>
        <v/>
      </c>
      <c r="AI1777" s="9" t="str">
        <f t="shared" si="277"/>
        <v/>
      </c>
    </row>
    <row r="1778" spans="1:35" ht="20.100000000000001" customHeight="1">
      <c r="A1778" s="8" t="str">
        <f t="shared" si="278"/>
        <v/>
      </c>
      <c r="M1778" s="7" t="str">
        <f>IF(A1778="","",IF(S1778="",IF(A1778="","",VLOOKUP(K1778,calendar_price_2013,MATCH(SUMIF(A$2:A12368,A1778,L$2:L12368),Sheet2!$C$1:$P$1,0)+1,0)),S1778)*L1778)</f>
        <v/>
      </c>
      <c r="N1778" s="7" t="str">
        <f t="shared" si="272"/>
        <v/>
      </c>
      <c r="O1778" s="7" t="str">
        <f t="shared" si="273"/>
        <v/>
      </c>
      <c r="R1778" s="7" t="str">
        <f t="shared" si="274"/>
        <v/>
      </c>
      <c r="W1778" s="9" t="str">
        <f t="shared" si="275"/>
        <v/>
      </c>
      <c r="AH1778" s="9" t="str">
        <f t="shared" si="276"/>
        <v/>
      </c>
      <c r="AI1778" s="9" t="str">
        <f t="shared" si="277"/>
        <v/>
      </c>
    </row>
    <row r="1779" spans="1:35" ht="20.100000000000001" customHeight="1">
      <c r="A1779" s="8" t="str">
        <f t="shared" si="278"/>
        <v/>
      </c>
      <c r="M1779" s="7" t="str">
        <f>IF(A1779="","",IF(S1779="",IF(A1779="","",VLOOKUP(K1779,calendar_price_2013,MATCH(SUMIF(A$2:A12369,A1779,L$2:L12369),Sheet2!$C$1:$P$1,0)+1,0)),S1779)*L1779)</f>
        <v/>
      </c>
      <c r="N1779" s="7" t="str">
        <f t="shared" si="272"/>
        <v/>
      </c>
      <c r="O1779" s="7" t="str">
        <f t="shared" si="273"/>
        <v/>
      </c>
      <c r="R1779" s="7" t="str">
        <f t="shared" si="274"/>
        <v/>
      </c>
      <c r="W1779" s="9" t="str">
        <f t="shared" si="275"/>
        <v/>
      </c>
      <c r="AH1779" s="9" t="str">
        <f t="shared" si="276"/>
        <v/>
      </c>
      <c r="AI1779" s="9" t="str">
        <f t="shared" si="277"/>
        <v/>
      </c>
    </row>
    <row r="1780" spans="1:35" ht="20.100000000000001" customHeight="1">
      <c r="A1780" s="8" t="str">
        <f t="shared" si="278"/>
        <v/>
      </c>
      <c r="M1780" s="7" t="str">
        <f>IF(A1780="","",IF(S1780="",IF(A1780="","",VLOOKUP(K1780,calendar_price_2013,MATCH(SUMIF(A$2:A12370,A1780,L$2:L12370),Sheet2!$C$1:$P$1,0)+1,0)),S1780)*L1780)</f>
        <v/>
      </c>
      <c r="N1780" s="7" t="str">
        <f t="shared" si="272"/>
        <v/>
      </c>
      <c r="O1780" s="7" t="str">
        <f t="shared" si="273"/>
        <v/>
      </c>
      <c r="R1780" s="7" t="str">
        <f t="shared" si="274"/>
        <v/>
      </c>
      <c r="W1780" s="9" t="str">
        <f t="shared" si="275"/>
        <v/>
      </c>
      <c r="AH1780" s="9" t="str">
        <f t="shared" si="276"/>
        <v/>
      </c>
      <c r="AI1780" s="9" t="str">
        <f t="shared" si="277"/>
        <v/>
      </c>
    </row>
    <row r="1781" spans="1:35" ht="20.100000000000001" customHeight="1">
      <c r="A1781" s="8" t="str">
        <f t="shared" si="278"/>
        <v/>
      </c>
      <c r="M1781" s="7" t="str">
        <f>IF(A1781="","",IF(S1781="",IF(A1781="","",VLOOKUP(K1781,calendar_price_2013,MATCH(SUMIF(A$2:A12371,A1781,L$2:L12371),Sheet2!$C$1:$P$1,0)+1,0)),S1781)*L1781)</f>
        <v/>
      </c>
      <c r="N1781" s="7" t="str">
        <f t="shared" si="272"/>
        <v/>
      </c>
      <c r="O1781" s="7" t="str">
        <f t="shared" si="273"/>
        <v/>
      </c>
      <c r="R1781" s="7" t="str">
        <f t="shared" si="274"/>
        <v/>
      </c>
      <c r="W1781" s="9" t="str">
        <f t="shared" si="275"/>
        <v/>
      </c>
      <c r="AH1781" s="9" t="str">
        <f t="shared" si="276"/>
        <v/>
      </c>
      <c r="AI1781" s="9" t="str">
        <f t="shared" si="277"/>
        <v/>
      </c>
    </row>
    <row r="1782" spans="1:35" ht="20.100000000000001" customHeight="1">
      <c r="A1782" s="8" t="str">
        <f t="shared" si="278"/>
        <v/>
      </c>
      <c r="M1782" s="7" t="str">
        <f>IF(A1782="","",IF(S1782="",IF(A1782="","",VLOOKUP(K1782,calendar_price_2013,MATCH(SUMIF(A$2:A12372,A1782,L$2:L12372),Sheet2!$C$1:$P$1,0)+1,0)),S1782)*L1782)</f>
        <v/>
      </c>
      <c r="N1782" s="7" t="str">
        <f t="shared" si="272"/>
        <v/>
      </c>
      <c r="O1782" s="7" t="str">
        <f t="shared" si="273"/>
        <v/>
      </c>
      <c r="R1782" s="7" t="str">
        <f t="shared" si="274"/>
        <v/>
      </c>
      <c r="W1782" s="9" t="str">
        <f t="shared" si="275"/>
        <v/>
      </c>
      <c r="AH1782" s="9" t="str">
        <f t="shared" si="276"/>
        <v/>
      </c>
      <c r="AI1782" s="9" t="str">
        <f t="shared" si="277"/>
        <v/>
      </c>
    </row>
    <row r="1783" spans="1:35" ht="20.100000000000001" customHeight="1">
      <c r="A1783" s="8" t="str">
        <f t="shared" si="278"/>
        <v/>
      </c>
      <c r="M1783" s="7" t="str">
        <f>IF(A1783="","",IF(S1783="",IF(A1783="","",VLOOKUP(K1783,calendar_price_2013,MATCH(SUMIF(A$2:A12373,A1783,L$2:L12373),Sheet2!$C$1:$P$1,0)+1,0)),S1783)*L1783)</f>
        <v/>
      </c>
      <c r="N1783" s="7" t="str">
        <f t="shared" si="272"/>
        <v/>
      </c>
      <c r="O1783" s="7" t="str">
        <f t="shared" si="273"/>
        <v/>
      </c>
      <c r="R1783" s="7" t="str">
        <f t="shared" si="274"/>
        <v/>
      </c>
      <c r="W1783" s="9" t="str">
        <f t="shared" si="275"/>
        <v/>
      </c>
      <c r="AH1783" s="9" t="str">
        <f t="shared" si="276"/>
        <v/>
      </c>
      <c r="AI1783" s="9" t="str">
        <f t="shared" si="277"/>
        <v/>
      </c>
    </row>
    <row r="1784" spans="1:35" ht="20.100000000000001" customHeight="1">
      <c r="A1784" s="8" t="str">
        <f t="shared" si="278"/>
        <v/>
      </c>
      <c r="M1784" s="7" t="str">
        <f>IF(A1784="","",IF(S1784="",IF(A1784="","",VLOOKUP(K1784,calendar_price_2013,MATCH(SUMIF(A$2:A12374,A1784,L$2:L12374),Sheet2!$C$1:$P$1,0)+1,0)),S1784)*L1784)</f>
        <v/>
      </c>
      <c r="N1784" s="7" t="str">
        <f t="shared" si="272"/>
        <v/>
      </c>
      <c r="O1784" s="7" t="str">
        <f t="shared" si="273"/>
        <v/>
      </c>
      <c r="R1784" s="7" t="str">
        <f t="shared" si="274"/>
        <v/>
      </c>
      <c r="W1784" s="9" t="str">
        <f t="shared" si="275"/>
        <v/>
      </c>
      <c r="AH1784" s="9" t="str">
        <f t="shared" si="276"/>
        <v/>
      </c>
      <c r="AI1784" s="9" t="str">
        <f t="shared" si="277"/>
        <v/>
      </c>
    </row>
    <row r="1785" spans="1:35" ht="20.100000000000001" customHeight="1">
      <c r="A1785" s="8" t="str">
        <f t="shared" si="278"/>
        <v/>
      </c>
      <c r="M1785" s="7" t="str">
        <f>IF(A1785="","",IF(S1785="",IF(A1785="","",VLOOKUP(K1785,calendar_price_2013,MATCH(SUMIF(A$2:A12375,A1785,L$2:L12375),Sheet2!$C$1:$P$1,0)+1,0)),S1785)*L1785)</f>
        <v/>
      </c>
      <c r="N1785" s="7" t="str">
        <f t="shared" si="272"/>
        <v/>
      </c>
      <c r="O1785" s="7" t="str">
        <f t="shared" si="273"/>
        <v/>
      </c>
      <c r="R1785" s="7" t="str">
        <f t="shared" si="274"/>
        <v/>
      </c>
      <c r="W1785" s="9" t="str">
        <f t="shared" si="275"/>
        <v/>
      </c>
      <c r="AH1785" s="9" t="str">
        <f t="shared" si="276"/>
        <v/>
      </c>
      <c r="AI1785" s="9" t="str">
        <f t="shared" si="277"/>
        <v/>
      </c>
    </row>
    <row r="1786" spans="1:35" ht="20.100000000000001" customHeight="1">
      <c r="A1786" s="8" t="str">
        <f t="shared" si="278"/>
        <v/>
      </c>
      <c r="M1786" s="7" t="str">
        <f>IF(A1786="","",IF(S1786="",IF(A1786="","",VLOOKUP(K1786,calendar_price_2013,MATCH(SUMIF(A$2:A12376,A1786,L$2:L12376),Sheet2!$C$1:$P$1,0)+1,0)),S1786)*L1786)</f>
        <v/>
      </c>
      <c r="N1786" s="7" t="str">
        <f t="shared" si="272"/>
        <v/>
      </c>
      <c r="O1786" s="7" t="str">
        <f t="shared" si="273"/>
        <v/>
      </c>
      <c r="R1786" s="7" t="str">
        <f t="shared" si="274"/>
        <v/>
      </c>
      <c r="W1786" s="9" t="str">
        <f t="shared" si="275"/>
        <v/>
      </c>
      <c r="AH1786" s="9" t="str">
        <f t="shared" si="276"/>
        <v/>
      </c>
      <c r="AI1786" s="9" t="str">
        <f t="shared" si="277"/>
        <v/>
      </c>
    </row>
    <row r="1787" spans="1:35" ht="20.100000000000001" customHeight="1">
      <c r="A1787" s="8" t="str">
        <f t="shared" si="278"/>
        <v/>
      </c>
      <c r="M1787" s="7" t="str">
        <f>IF(A1787="","",IF(S1787="",IF(A1787="","",VLOOKUP(K1787,calendar_price_2013,MATCH(SUMIF(A$2:A12377,A1787,L$2:L12377),Sheet2!$C$1:$P$1,0)+1,0)),S1787)*L1787)</f>
        <v/>
      </c>
      <c r="N1787" s="7" t="str">
        <f t="shared" si="272"/>
        <v/>
      </c>
      <c r="O1787" s="7" t="str">
        <f t="shared" si="273"/>
        <v/>
      </c>
      <c r="R1787" s="7" t="str">
        <f t="shared" si="274"/>
        <v/>
      </c>
      <c r="W1787" s="9" t="str">
        <f t="shared" si="275"/>
        <v/>
      </c>
      <c r="AH1787" s="9" t="str">
        <f t="shared" si="276"/>
        <v/>
      </c>
      <c r="AI1787" s="9" t="str">
        <f t="shared" si="277"/>
        <v/>
      </c>
    </row>
    <row r="1788" spans="1:35" ht="20.100000000000001" customHeight="1">
      <c r="A1788" s="8" t="str">
        <f t="shared" si="278"/>
        <v/>
      </c>
      <c r="M1788" s="7" t="str">
        <f>IF(A1788="","",IF(S1788="",IF(A1788="","",VLOOKUP(K1788,calendar_price_2013,MATCH(SUMIF(A$2:A12378,A1788,L$2:L12378),Sheet2!$C$1:$P$1,0)+1,0)),S1788)*L1788)</f>
        <v/>
      </c>
      <c r="N1788" s="7" t="str">
        <f t="shared" si="272"/>
        <v/>
      </c>
      <c r="O1788" s="7" t="str">
        <f t="shared" si="273"/>
        <v/>
      </c>
      <c r="R1788" s="7" t="str">
        <f t="shared" si="274"/>
        <v/>
      </c>
      <c r="W1788" s="9" t="str">
        <f t="shared" si="275"/>
        <v/>
      </c>
      <c r="AH1788" s="9" t="str">
        <f t="shared" si="276"/>
        <v/>
      </c>
      <c r="AI1788" s="9" t="str">
        <f t="shared" si="277"/>
        <v/>
      </c>
    </row>
    <row r="1789" spans="1:35" ht="20.100000000000001" customHeight="1">
      <c r="A1789" s="8" t="str">
        <f t="shared" si="278"/>
        <v/>
      </c>
      <c r="M1789" s="7" t="str">
        <f>IF(A1789="","",IF(S1789="",IF(A1789="","",VLOOKUP(K1789,calendar_price_2013,MATCH(SUMIF(A$2:A12379,A1789,L$2:L12379),Sheet2!$C$1:$P$1,0)+1,0)),S1789)*L1789)</f>
        <v/>
      </c>
      <c r="N1789" s="7" t="str">
        <f t="shared" si="272"/>
        <v/>
      </c>
      <c r="O1789" s="7" t="str">
        <f t="shared" si="273"/>
        <v/>
      </c>
      <c r="R1789" s="7" t="str">
        <f t="shared" si="274"/>
        <v/>
      </c>
      <c r="W1789" s="9" t="str">
        <f t="shared" si="275"/>
        <v/>
      </c>
      <c r="AH1789" s="9" t="str">
        <f t="shared" si="276"/>
        <v/>
      </c>
      <c r="AI1789" s="9" t="str">
        <f t="shared" si="277"/>
        <v/>
      </c>
    </row>
    <row r="1790" spans="1:35" ht="20.100000000000001" customHeight="1">
      <c r="A1790" s="8" t="str">
        <f t="shared" si="278"/>
        <v/>
      </c>
      <c r="M1790" s="7" t="str">
        <f>IF(A1790="","",IF(S1790="",IF(A1790="","",VLOOKUP(K1790,calendar_price_2013,MATCH(SUMIF(A$2:A12380,A1790,L$2:L12380),Sheet2!$C$1:$P$1,0)+1,0)),S1790)*L1790)</f>
        <v/>
      </c>
      <c r="N1790" s="7" t="str">
        <f t="shared" si="272"/>
        <v/>
      </c>
      <c r="O1790" s="7" t="str">
        <f t="shared" si="273"/>
        <v/>
      </c>
      <c r="R1790" s="7" t="str">
        <f t="shared" si="274"/>
        <v/>
      </c>
      <c r="W1790" s="9" t="str">
        <f t="shared" si="275"/>
        <v/>
      </c>
      <c r="AH1790" s="9" t="str">
        <f t="shared" si="276"/>
        <v/>
      </c>
      <c r="AI1790" s="9" t="str">
        <f t="shared" si="277"/>
        <v/>
      </c>
    </row>
    <row r="1791" spans="1:35" ht="20.100000000000001" customHeight="1">
      <c r="A1791" s="8" t="str">
        <f t="shared" si="278"/>
        <v/>
      </c>
      <c r="M1791" s="7" t="str">
        <f>IF(A1791="","",IF(S1791="",IF(A1791="","",VLOOKUP(K1791,calendar_price_2013,MATCH(SUMIF(A$2:A12381,A1791,L$2:L12381),Sheet2!$C$1:$P$1,0)+1,0)),S1791)*L1791)</f>
        <v/>
      </c>
      <c r="N1791" s="7" t="str">
        <f t="shared" si="272"/>
        <v/>
      </c>
      <c r="O1791" s="7" t="str">
        <f t="shared" si="273"/>
        <v/>
      </c>
      <c r="R1791" s="7" t="str">
        <f t="shared" si="274"/>
        <v/>
      </c>
      <c r="W1791" s="9" t="str">
        <f t="shared" si="275"/>
        <v/>
      </c>
      <c r="AH1791" s="9" t="str">
        <f t="shared" si="276"/>
        <v/>
      </c>
      <c r="AI1791" s="9" t="str">
        <f t="shared" si="277"/>
        <v/>
      </c>
    </row>
    <row r="1792" spans="1:35" ht="20.100000000000001" customHeight="1">
      <c r="A1792" s="8" t="str">
        <f t="shared" si="278"/>
        <v/>
      </c>
      <c r="M1792" s="7" t="str">
        <f>IF(A1792="","",IF(S1792="",IF(A1792="","",VLOOKUP(K1792,calendar_price_2013,MATCH(SUMIF(A$2:A12382,A1792,L$2:L12382),Sheet2!$C$1:$P$1,0)+1,0)),S1792)*L1792)</f>
        <v/>
      </c>
      <c r="N1792" s="7" t="str">
        <f t="shared" si="272"/>
        <v/>
      </c>
      <c r="O1792" s="7" t="str">
        <f t="shared" si="273"/>
        <v/>
      </c>
      <c r="R1792" s="7" t="str">
        <f t="shared" si="274"/>
        <v/>
      </c>
      <c r="W1792" s="9" t="str">
        <f t="shared" si="275"/>
        <v/>
      </c>
      <c r="AH1792" s="9" t="str">
        <f t="shared" si="276"/>
        <v/>
      </c>
      <c r="AI1792" s="9" t="str">
        <f t="shared" si="277"/>
        <v/>
      </c>
    </row>
    <row r="1793" spans="1:35" ht="20.100000000000001" customHeight="1">
      <c r="A1793" s="8" t="str">
        <f t="shared" si="278"/>
        <v/>
      </c>
      <c r="M1793" s="7" t="str">
        <f>IF(A1793="","",IF(S1793="",IF(A1793="","",VLOOKUP(K1793,calendar_price_2013,MATCH(SUMIF(A$2:A12383,A1793,L$2:L12383),Sheet2!$C$1:$P$1,0)+1,0)),S1793)*L1793)</f>
        <v/>
      </c>
      <c r="N1793" s="7" t="str">
        <f t="shared" si="272"/>
        <v/>
      </c>
      <c r="O1793" s="7" t="str">
        <f t="shared" si="273"/>
        <v/>
      </c>
      <c r="R1793" s="7" t="str">
        <f t="shared" si="274"/>
        <v/>
      </c>
      <c r="W1793" s="9" t="str">
        <f t="shared" si="275"/>
        <v/>
      </c>
      <c r="AH1793" s="9" t="str">
        <f t="shared" si="276"/>
        <v/>
      </c>
      <c r="AI1793" s="9" t="str">
        <f t="shared" si="277"/>
        <v/>
      </c>
    </row>
    <row r="1794" spans="1:35" ht="20.100000000000001" customHeight="1">
      <c r="A1794" s="8" t="str">
        <f t="shared" si="278"/>
        <v/>
      </c>
      <c r="M1794" s="7" t="str">
        <f>IF(A1794="","",IF(S1794="",IF(A1794="","",VLOOKUP(K1794,calendar_price_2013,MATCH(SUMIF(A$2:A12384,A1794,L$2:L12384),Sheet2!$C$1:$P$1,0)+1,0)),S1794)*L1794)</f>
        <v/>
      </c>
      <c r="N1794" s="7" t="str">
        <f t="shared" si="272"/>
        <v/>
      </c>
      <c r="O1794" s="7" t="str">
        <f t="shared" si="273"/>
        <v/>
      </c>
      <c r="R1794" s="7" t="str">
        <f t="shared" si="274"/>
        <v/>
      </c>
      <c r="W1794" s="9" t="str">
        <f t="shared" si="275"/>
        <v/>
      </c>
      <c r="AH1794" s="9" t="str">
        <f t="shared" si="276"/>
        <v/>
      </c>
      <c r="AI1794" s="9" t="str">
        <f t="shared" si="277"/>
        <v/>
      </c>
    </row>
    <row r="1795" spans="1:35" ht="20.100000000000001" customHeight="1">
      <c r="A1795" s="8" t="str">
        <f t="shared" si="278"/>
        <v/>
      </c>
      <c r="M1795" s="7" t="str">
        <f>IF(A1795="","",IF(S1795="",IF(A1795="","",VLOOKUP(K1795,calendar_price_2013,MATCH(SUMIF(A$2:A12385,A1795,L$2:L12385),Sheet2!$C$1:$P$1,0)+1,0)),S1795)*L1795)</f>
        <v/>
      </c>
      <c r="N1795" s="7" t="str">
        <f t="shared" si="272"/>
        <v/>
      </c>
      <c r="O1795" s="7" t="str">
        <f t="shared" si="273"/>
        <v/>
      </c>
      <c r="R1795" s="7" t="str">
        <f t="shared" si="274"/>
        <v/>
      </c>
      <c r="W1795" s="9" t="str">
        <f t="shared" si="275"/>
        <v/>
      </c>
      <c r="AH1795" s="9" t="str">
        <f t="shared" si="276"/>
        <v/>
      </c>
      <c r="AI1795" s="9" t="str">
        <f t="shared" si="277"/>
        <v/>
      </c>
    </row>
    <row r="1796" spans="1:35" ht="20.100000000000001" customHeight="1">
      <c r="A1796" s="8" t="str">
        <f t="shared" si="278"/>
        <v/>
      </c>
      <c r="M1796" s="7" t="str">
        <f>IF(A1796="","",IF(S1796="",IF(A1796="","",VLOOKUP(K1796,calendar_price_2013,MATCH(SUMIF(A$2:A12386,A1796,L$2:L12386),Sheet2!$C$1:$P$1,0)+1,0)),S1796)*L1796)</f>
        <v/>
      </c>
      <c r="N1796" s="7" t="str">
        <f t="shared" si="272"/>
        <v/>
      </c>
      <c r="O1796" s="7" t="str">
        <f t="shared" si="273"/>
        <v/>
      </c>
      <c r="R1796" s="7" t="str">
        <f t="shared" si="274"/>
        <v/>
      </c>
      <c r="W1796" s="9" t="str">
        <f t="shared" si="275"/>
        <v/>
      </c>
      <c r="AH1796" s="9" t="str">
        <f t="shared" si="276"/>
        <v/>
      </c>
      <c r="AI1796" s="9" t="str">
        <f t="shared" si="277"/>
        <v/>
      </c>
    </row>
    <row r="1797" spans="1:35" ht="20.100000000000001" customHeight="1">
      <c r="A1797" s="8" t="str">
        <f t="shared" si="278"/>
        <v/>
      </c>
      <c r="M1797" s="7" t="str">
        <f>IF(A1797="","",IF(S1797="",IF(A1797="","",VLOOKUP(K1797,calendar_price_2013,MATCH(SUMIF(A$2:A12387,A1797,L$2:L12387),Sheet2!$C$1:$P$1,0)+1,0)),S1797)*L1797)</f>
        <v/>
      </c>
      <c r="N1797" s="7" t="str">
        <f t="shared" si="272"/>
        <v/>
      </c>
      <c r="O1797" s="7" t="str">
        <f t="shared" si="273"/>
        <v/>
      </c>
      <c r="R1797" s="7" t="str">
        <f t="shared" si="274"/>
        <v/>
      </c>
      <c r="W1797" s="9" t="str">
        <f t="shared" si="275"/>
        <v/>
      </c>
      <c r="AH1797" s="9" t="str">
        <f t="shared" si="276"/>
        <v/>
      </c>
      <c r="AI1797" s="9" t="str">
        <f t="shared" si="277"/>
        <v/>
      </c>
    </row>
    <row r="1798" spans="1:35" ht="20.100000000000001" customHeight="1">
      <c r="A1798" s="8" t="str">
        <f t="shared" si="278"/>
        <v/>
      </c>
      <c r="M1798" s="7" t="str">
        <f>IF(A1798="","",IF(S1798="",IF(A1798="","",VLOOKUP(K1798,calendar_price_2013,MATCH(SUMIF(A$2:A12388,A1798,L$2:L12388),Sheet2!$C$1:$P$1,0)+1,0)),S1798)*L1798)</f>
        <v/>
      </c>
      <c r="N1798" s="7" t="str">
        <f t="shared" si="272"/>
        <v/>
      </c>
      <c r="O1798" s="7" t="str">
        <f t="shared" si="273"/>
        <v/>
      </c>
      <c r="R1798" s="7" t="str">
        <f t="shared" si="274"/>
        <v/>
      </c>
      <c r="W1798" s="9" t="str">
        <f t="shared" si="275"/>
        <v/>
      </c>
      <c r="AH1798" s="9" t="str">
        <f t="shared" si="276"/>
        <v/>
      </c>
      <c r="AI1798" s="9" t="str">
        <f t="shared" si="277"/>
        <v/>
      </c>
    </row>
    <row r="1799" spans="1:35" ht="20.100000000000001" customHeight="1">
      <c r="A1799" s="8" t="str">
        <f t="shared" si="278"/>
        <v/>
      </c>
      <c r="M1799" s="7" t="str">
        <f>IF(A1799="","",IF(S1799="",IF(A1799="","",VLOOKUP(K1799,calendar_price_2013,MATCH(SUMIF(A$2:A12389,A1799,L$2:L12389),Sheet2!$C$1:$P$1,0)+1,0)),S1799)*L1799)</f>
        <v/>
      </c>
      <c r="N1799" s="7" t="str">
        <f t="shared" si="272"/>
        <v/>
      </c>
      <c r="O1799" s="7" t="str">
        <f t="shared" si="273"/>
        <v/>
      </c>
      <c r="R1799" s="7" t="str">
        <f t="shared" si="274"/>
        <v/>
      </c>
      <c r="W1799" s="9" t="str">
        <f t="shared" si="275"/>
        <v/>
      </c>
      <c r="AH1799" s="9" t="str">
        <f t="shared" si="276"/>
        <v/>
      </c>
      <c r="AI1799" s="9" t="str">
        <f t="shared" si="277"/>
        <v/>
      </c>
    </row>
    <row r="1800" spans="1:35" ht="5.25" customHeight="1">
      <c r="A1800" s="8" t="str">
        <f t="shared" si="278"/>
        <v/>
      </c>
      <c r="M1800" s="7" t="str">
        <f>IF(A1800="","",IF(S1800="",IF(A1800="","",VLOOKUP(K1800,calendar_price_2013,MATCH(SUMIF(A$2:A12390,A1800,L$2:L12390),Sheet2!$C$1:$P$1,0)+1,0)),S1800)*L1800)</f>
        <v/>
      </c>
      <c r="N1800" s="7" t="str">
        <f t="shared" si="272"/>
        <v/>
      </c>
      <c r="O1800" s="7" t="str">
        <f t="shared" si="273"/>
        <v/>
      </c>
      <c r="R1800" s="7" t="str">
        <f t="shared" si="274"/>
        <v/>
      </c>
      <c r="W1800" s="9" t="str">
        <f t="shared" si="275"/>
        <v/>
      </c>
      <c r="AH1800" s="9" t="str">
        <f t="shared" si="276"/>
        <v/>
      </c>
      <c r="AI1800" s="9" t="str">
        <f t="shared" si="277"/>
        <v/>
      </c>
    </row>
    <row r="1801" spans="1:35" ht="20.100000000000001" customHeight="1">
      <c r="A1801" s="8" t="str">
        <f t="shared" si="278"/>
        <v/>
      </c>
      <c r="M1801" s="7" t="str">
        <f>IF(A1801="","",IF(S1801="",IF(A1801="","",VLOOKUP(K1801,calendar_price_2013,MATCH(SUMIF(A$2:A12391,A1801,L$2:L12391),Sheet2!$C$1:$P$1,0)+1,0)),S1801)*L1801)</f>
        <v/>
      </c>
      <c r="N1801" s="7" t="str">
        <f t="shared" si="272"/>
        <v/>
      </c>
      <c r="O1801" s="7" t="str">
        <f t="shared" si="273"/>
        <v/>
      </c>
      <c r="R1801" s="7" t="str">
        <f t="shared" si="274"/>
        <v/>
      </c>
      <c r="W1801" s="9" t="str">
        <f t="shared" si="275"/>
        <v/>
      </c>
      <c r="AH1801" s="9" t="str">
        <f t="shared" si="276"/>
        <v/>
      </c>
      <c r="AI1801" s="9" t="str">
        <f t="shared" si="277"/>
        <v/>
      </c>
    </row>
    <row r="1802" spans="1:35" ht="20.100000000000001" customHeight="1">
      <c r="A1802" s="8" t="str">
        <f t="shared" si="278"/>
        <v/>
      </c>
      <c r="M1802" s="7" t="str">
        <f>IF(A1802="","",IF(S1802="",IF(A1802="","",VLOOKUP(K1802,calendar_price_2013,MATCH(SUMIF(A$2:A12392,A1802,L$2:L12392),Sheet2!$C$1:$P$1,0)+1,0)),S1802)*L1802)</f>
        <v/>
      </c>
      <c r="N1802" s="7" t="str">
        <f t="shared" si="272"/>
        <v/>
      </c>
      <c r="O1802" s="7" t="str">
        <f t="shared" si="273"/>
        <v/>
      </c>
      <c r="R1802" s="7" t="str">
        <f t="shared" si="274"/>
        <v/>
      </c>
      <c r="W1802" s="9" t="str">
        <f t="shared" si="275"/>
        <v/>
      </c>
      <c r="AH1802" s="9" t="str">
        <f t="shared" si="276"/>
        <v/>
      </c>
      <c r="AI1802" s="9" t="str">
        <f t="shared" si="277"/>
        <v/>
      </c>
    </row>
    <row r="1803" spans="1:35" ht="20.100000000000001" customHeight="1">
      <c r="A1803" s="8" t="str">
        <f t="shared" si="278"/>
        <v/>
      </c>
      <c r="M1803" s="7" t="str">
        <f>IF(A1803="","",IF(S1803="",IF(A1803="","",VLOOKUP(K1803,calendar_price_2013,MATCH(SUMIF(A$2:A12393,A1803,L$2:L12393),Sheet2!$C$1:$P$1,0)+1,0)),S1803)*L1803)</f>
        <v/>
      </c>
      <c r="N1803" s="7" t="str">
        <f t="shared" si="272"/>
        <v/>
      </c>
      <c r="O1803" s="7" t="str">
        <f t="shared" si="273"/>
        <v/>
      </c>
      <c r="R1803" s="7" t="str">
        <f t="shared" si="274"/>
        <v/>
      </c>
      <c r="W1803" s="9" t="str">
        <f t="shared" si="275"/>
        <v/>
      </c>
      <c r="AH1803" s="9" t="str">
        <f t="shared" si="276"/>
        <v/>
      </c>
      <c r="AI1803" s="9" t="str">
        <f t="shared" si="277"/>
        <v/>
      </c>
    </row>
    <row r="1804" spans="1:35" ht="20.100000000000001" customHeight="1">
      <c r="A1804" s="8" t="str">
        <f t="shared" si="278"/>
        <v/>
      </c>
      <c r="M1804" s="7" t="str">
        <f>IF(A1804="","",IF(S1804="",IF(A1804="","",VLOOKUP(K1804,calendar_price_2013,MATCH(SUMIF(A$2:A12394,A1804,L$2:L12394),Sheet2!$C$1:$P$1,0)+1,0)),S1804)*L1804)</f>
        <v/>
      </c>
      <c r="N1804" s="7" t="str">
        <f t="shared" si="272"/>
        <v/>
      </c>
      <c r="O1804" s="7" t="str">
        <f t="shared" si="273"/>
        <v/>
      </c>
      <c r="R1804" s="7" t="str">
        <f t="shared" si="274"/>
        <v/>
      </c>
      <c r="W1804" s="9" t="str">
        <f t="shared" si="275"/>
        <v/>
      </c>
      <c r="AH1804" s="9" t="str">
        <f t="shared" si="276"/>
        <v/>
      </c>
      <c r="AI1804" s="9" t="str">
        <f t="shared" si="277"/>
        <v/>
      </c>
    </row>
    <row r="1805" spans="1:35" ht="20.100000000000001" customHeight="1">
      <c r="A1805" s="8" t="str">
        <f t="shared" si="278"/>
        <v/>
      </c>
      <c r="M1805" s="7" t="str">
        <f>IF(A1805="","",IF(S1805="",IF(A1805="","",VLOOKUP(K1805,calendar_price_2013,MATCH(SUMIF(A$2:A12395,A1805,L$2:L12395),Sheet2!$C$1:$P$1,0)+1,0)),S1805)*L1805)</f>
        <v/>
      </c>
      <c r="N1805" s="7" t="str">
        <f t="shared" si="272"/>
        <v/>
      </c>
      <c r="O1805" s="7" t="str">
        <f t="shared" si="273"/>
        <v/>
      </c>
      <c r="R1805" s="7" t="str">
        <f t="shared" si="274"/>
        <v/>
      </c>
      <c r="W1805" s="9" t="str">
        <f t="shared" si="275"/>
        <v/>
      </c>
      <c r="AH1805" s="9" t="str">
        <f t="shared" si="276"/>
        <v/>
      </c>
      <c r="AI1805" s="9" t="str">
        <f t="shared" si="277"/>
        <v/>
      </c>
    </row>
    <row r="1806" spans="1:35" ht="20.100000000000001" customHeight="1">
      <c r="A1806" s="8" t="str">
        <f t="shared" si="278"/>
        <v/>
      </c>
      <c r="M1806" s="7" t="str">
        <f>IF(A1806="","",IF(S1806="",IF(A1806="","",VLOOKUP(K1806,calendar_price_2013,MATCH(SUMIF(A$2:A12396,A1806,L$2:L12396),Sheet2!$C$1:$P$1,0)+1,0)),S1806)*L1806)</f>
        <v/>
      </c>
      <c r="N1806" s="7" t="str">
        <f t="shared" si="272"/>
        <v/>
      </c>
      <c r="O1806" s="7" t="str">
        <f t="shared" si="273"/>
        <v/>
      </c>
      <c r="R1806" s="7" t="str">
        <f t="shared" si="274"/>
        <v/>
      </c>
      <c r="W1806" s="9" t="str">
        <f t="shared" si="275"/>
        <v/>
      </c>
      <c r="AH1806" s="9" t="str">
        <f t="shared" si="276"/>
        <v/>
      </c>
      <c r="AI1806" s="9" t="str">
        <f t="shared" si="277"/>
        <v/>
      </c>
    </row>
    <row r="1807" spans="1:35" ht="20.100000000000001" customHeight="1">
      <c r="A1807" s="8" t="str">
        <f t="shared" si="278"/>
        <v/>
      </c>
      <c r="M1807" s="7" t="str">
        <f>IF(A1807="","",IF(S1807="",IF(A1807="","",VLOOKUP(K1807,calendar_price_2013,MATCH(SUMIF(A$2:A12397,A1807,L$2:L12397),Sheet2!$C$1:$P$1,0)+1,0)),S1807)*L1807)</f>
        <v/>
      </c>
      <c r="N1807" s="7" t="str">
        <f t="shared" si="272"/>
        <v/>
      </c>
      <c r="O1807" s="7" t="str">
        <f t="shared" si="273"/>
        <v/>
      </c>
      <c r="R1807" s="7" t="str">
        <f t="shared" si="274"/>
        <v/>
      </c>
      <c r="W1807" s="9" t="str">
        <f t="shared" si="275"/>
        <v/>
      </c>
      <c r="AH1807" s="9" t="str">
        <f t="shared" si="276"/>
        <v/>
      </c>
      <c r="AI1807" s="9" t="str">
        <f t="shared" si="277"/>
        <v/>
      </c>
    </row>
    <row r="1808" spans="1:35" ht="20.100000000000001" customHeight="1">
      <c r="A1808" s="8" t="str">
        <f t="shared" si="278"/>
        <v/>
      </c>
      <c r="M1808" s="7" t="str">
        <f>IF(A1808="","",IF(S1808="",IF(A1808="","",VLOOKUP(K1808,calendar_price_2013,MATCH(SUMIF(A$2:A12398,A1808,L$2:L12398),Sheet2!$C$1:$P$1,0)+1,0)),S1808)*L1808)</f>
        <v/>
      </c>
      <c r="N1808" s="7" t="str">
        <f t="shared" si="272"/>
        <v/>
      </c>
      <c r="O1808" s="7" t="str">
        <f t="shared" si="273"/>
        <v/>
      </c>
      <c r="R1808" s="7" t="str">
        <f t="shared" si="274"/>
        <v/>
      </c>
      <c r="W1808" s="9" t="str">
        <f t="shared" si="275"/>
        <v/>
      </c>
      <c r="AH1808" s="9" t="str">
        <f t="shared" si="276"/>
        <v/>
      </c>
      <c r="AI1808" s="9" t="str">
        <f t="shared" si="277"/>
        <v/>
      </c>
    </row>
    <row r="1809" spans="1:35" ht="20.100000000000001" customHeight="1">
      <c r="A1809" s="8" t="str">
        <f t="shared" si="278"/>
        <v/>
      </c>
      <c r="M1809" s="7" t="str">
        <f>IF(A1809="","",IF(S1809="",IF(A1809="","",VLOOKUP(K1809,calendar_price_2013,MATCH(SUMIF(A$2:A12399,A1809,L$2:L12399),Sheet2!$C$1:$P$1,0)+1,0)),S1809)*L1809)</f>
        <v/>
      </c>
      <c r="N1809" s="7" t="str">
        <f t="shared" si="272"/>
        <v/>
      </c>
      <c r="O1809" s="7" t="str">
        <f t="shared" si="273"/>
        <v/>
      </c>
      <c r="R1809" s="7" t="str">
        <f t="shared" si="274"/>
        <v/>
      </c>
      <c r="W1809" s="9" t="str">
        <f t="shared" si="275"/>
        <v/>
      </c>
      <c r="AH1809" s="9" t="str">
        <f t="shared" si="276"/>
        <v/>
      </c>
      <c r="AI1809" s="9" t="str">
        <f t="shared" si="277"/>
        <v/>
      </c>
    </row>
    <row r="1810" spans="1:35" ht="20.100000000000001" customHeight="1">
      <c r="A1810" s="8" t="str">
        <f t="shared" si="278"/>
        <v/>
      </c>
      <c r="M1810" s="7" t="str">
        <f>IF(A1810="","",IF(S1810="",IF(A1810="","",VLOOKUP(K1810,calendar_price_2013,MATCH(SUMIF(A$2:A12400,A1810,L$2:L12400),Sheet2!$C$1:$P$1,0)+1,0)),S1810)*L1810)</f>
        <v/>
      </c>
      <c r="N1810" s="7" t="str">
        <f t="shared" si="272"/>
        <v/>
      </c>
      <c r="O1810" s="7" t="str">
        <f t="shared" si="273"/>
        <v/>
      </c>
      <c r="R1810" s="7" t="str">
        <f t="shared" si="274"/>
        <v/>
      </c>
      <c r="W1810" s="9" t="str">
        <f t="shared" si="275"/>
        <v/>
      </c>
      <c r="AH1810" s="9" t="str">
        <f t="shared" si="276"/>
        <v/>
      </c>
      <c r="AI1810" s="9" t="str">
        <f t="shared" si="277"/>
        <v/>
      </c>
    </row>
    <row r="1811" spans="1:35" ht="20.100000000000001" customHeight="1">
      <c r="A1811" s="8" t="str">
        <f t="shared" si="278"/>
        <v/>
      </c>
      <c r="M1811" s="7" t="str">
        <f>IF(A1811="","",IF(S1811="",IF(A1811="","",VLOOKUP(K1811,calendar_price_2013,MATCH(SUMIF(A$2:A12401,A1811,L$2:L12401),Sheet2!$C$1:$P$1,0)+1,0)),S1811)*L1811)</f>
        <v/>
      </c>
      <c r="N1811" s="7" t="str">
        <f t="shared" si="272"/>
        <v/>
      </c>
      <c r="O1811" s="7" t="str">
        <f t="shared" si="273"/>
        <v/>
      </c>
      <c r="R1811" s="7" t="str">
        <f t="shared" si="274"/>
        <v/>
      </c>
      <c r="W1811" s="9" t="str">
        <f t="shared" si="275"/>
        <v/>
      </c>
      <c r="AH1811" s="9" t="str">
        <f t="shared" si="276"/>
        <v/>
      </c>
      <c r="AI1811" s="9" t="str">
        <f t="shared" si="277"/>
        <v/>
      </c>
    </row>
    <row r="1812" spans="1:35" ht="20.100000000000001" customHeight="1">
      <c r="A1812" s="8" t="str">
        <f t="shared" si="278"/>
        <v/>
      </c>
      <c r="M1812" s="7" t="str">
        <f>IF(A1812="","",IF(S1812="",IF(A1812="","",VLOOKUP(K1812,calendar_price_2013,MATCH(SUMIF(A$2:A12402,A1812,L$2:L12402),Sheet2!$C$1:$P$1,0)+1,0)),S1812)*L1812)</f>
        <v/>
      </c>
      <c r="N1812" s="7" t="str">
        <f t="shared" si="272"/>
        <v/>
      </c>
      <c r="O1812" s="7" t="str">
        <f t="shared" si="273"/>
        <v/>
      </c>
      <c r="R1812" s="7" t="str">
        <f t="shared" si="274"/>
        <v/>
      </c>
      <c r="W1812" s="9" t="str">
        <f t="shared" si="275"/>
        <v/>
      </c>
      <c r="AH1812" s="9" t="str">
        <f t="shared" si="276"/>
        <v/>
      </c>
      <c r="AI1812" s="9" t="str">
        <f t="shared" si="277"/>
        <v/>
      </c>
    </row>
    <row r="1813" spans="1:35" ht="20.100000000000001" customHeight="1">
      <c r="A1813" s="8" t="str">
        <f t="shared" si="278"/>
        <v/>
      </c>
      <c r="M1813" s="7" t="str">
        <f>IF(A1813="","",IF(S1813="",IF(A1813="","",VLOOKUP(K1813,calendar_price_2013,MATCH(SUMIF(A$2:A12403,A1813,L$2:L12403),Sheet2!$C$1:$P$1,0)+1,0)),S1813)*L1813)</f>
        <v/>
      </c>
      <c r="N1813" s="7" t="str">
        <f t="shared" si="272"/>
        <v/>
      </c>
      <c r="O1813" s="7" t="str">
        <f t="shared" si="273"/>
        <v/>
      </c>
      <c r="R1813" s="7" t="str">
        <f t="shared" si="274"/>
        <v/>
      </c>
      <c r="W1813" s="9" t="str">
        <f t="shared" si="275"/>
        <v/>
      </c>
      <c r="AH1813" s="9" t="str">
        <f t="shared" si="276"/>
        <v/>
      </c>
      <c r="AI1813" s="9" t="str">
        <f t="shared" si="277"/>
        <v/>
      </c>
    </row>
    <row r="1814" spans="1:35" ht="20.100000000000001" customHeight="1">
      <c r="A1814" s="8" t="str">
        <f t="shared" si="278"/>
        <v/>
      </c>
      <c r="M1814" s="7" t="str">
        <f>IF(A1814="","",IF(S1814="",IF(A1814="","",VLOOKUP(K1814,calendar_price_2013,MATCH(SUMIF(A$2:A12404,A1814,L$2:L12404),Sheet2!$C$1:$P$1,0)+1,0)),S1814)*L1814)</f>
        <v/>
      </c>
      <c r="N1814" s="7" t="str">
        <f t="shared" si="272"/>
        <v/>
      </c>
      <c r="O1814" s="7" t="str">
        <f t="shared" si="273"/>
        <v/>
      </c>
      <c r="R1814" s="7" t="str">
        <f t="shared" si="274"/>
        <v/>
      </c>
      <c r="W1814" s="9" t="str">
        <f t="shared" si="275"/>
        <v/>
      </c>
      <c r="AH1814" s="9" t="str">
        <f t="shared" si="276"/>
        <v/>
      </c>
      <c r="AI1814" s="9" t="str">
        <f t="shared" si="277"/>
        <v/>
      </c>
    </row>
    <row r="1815" spans="1:35" ht="20.100000000000001" customHeight="1">
      <c r="A1815" s="8" t="str">
        <f t="shared" si="278"/>
        <v/>
      </c>
      <c r="M1815" s="7" t="str">
        <f>IF(A1815="","",IF(S1815="",IF(A1815="","",VLOOKUP(K1815,calendar_price_2013,MATCH(SUMIF(A$2:A12405,A1815,L$2:L12405),Sheet2!$C$1:$P$1,0)+1,0)),S1815)*L1815)</f>
        <v/>
      </c>
      <c r="N1815" s="7" t="str">
        <f t="shared" si="272"/>
        <v/>
      </c>
      <c r="O1815" s="7" t="str">
        <f t="shared" si="273"/>
        <v/>
      </c>
      <c r="R1815" s="7" t="str">
        <f t="shared" si="274"/>
        <v/>
      </c>
      <c r="W1815" s="9" t="str">
        <f t="shared" si="275"/>
        <v/>
      </c>
      <c r="AH1815" s="9" t="str">
        <f t="shared" si="276"/>
        <v/>
      </c>
      <c r="AI1815" s="9" t="str">
        <f t="shared" si="277"/>
        <v/>
      </c>
    </row>
    <row r="1816" spans="1:35" ht="20.100000000000001" customHeight="1">
      <c r="A1816" s="8" t="str">
        <f t="shared" si="278"/>
        <v/>
      </c>
      <c r="M1816" s="7" t="str">
        <f>IF(A1816="","",IF(S1816="",IF(A1816="","",VLOOKUP(K1816,calendar_price_2013,MATCH(SUMIF(A$2:A12406,A1816,L$2:L12406),Sheet2!$C$1:$P$1,0)+1,0)),S1816)*L1816)</f>
        <v/>
      </c>
      <c r="N1816" s="7" t="str">
        <f t="shared" si="272"/>
        <v/>
      </c>
      <c r="O1816" s="7" t="str">
        <f t="shared" si="273"/>
        <v/>
      </c>
      <c r="R1816" s="7" t="str">
        <f t="shared" si="274"/>
        <v/>
      </c>
      <c r="W1816" s="9" t="str">
        <f t="shared" si="275"/>
        <v/>
      </c>
      <c r="AH1816" s="9" t="str">
        <f t="shared" si="276"/>
        <v/>
      </c>
      <c r="AI1816" s="9" t="str">
        <f t="shared" si="277"/>
        <v/>
      </c>
    </row>
    <row r="1817" spans="1:35" ht="20.100000000000001" customHeight="1">
      <c r="A1817" s="8" t="str">
        <f t="shared" si="278"/>
        <v/>
      </c>
      <c r="M1817" s="7" t="str">
        <f>IF(A1817="","",IF(S1817="",IF(A1817="","",VLOOKUP(K1817,calendar_price_2013,MATCH(SUMIF(A$2:A12407,A1817,L$2:L12407),Sheet2!$C$1:$P$1,0)+1,0)),S1817)*L1817)</f>
        <v/>
      </c>
      <c r="N1817" s="7" t="str">
        <f t="shared" si="272"/>
        <v/>
      </c>
      <c r="O1817" s="7" t="str">
        <f t="shared" si="273"/>
        <v/>
      </c>
      <c r="R1817" s="7" t="str">
        <f t="shared" si="274"/>
        <v/>
      </c>
      <c r="W1817" s="9" t="str">
        <f t="shared" si="275"/>
        <v/>
      </c>
      <c r="AH1817" s="9" t="str">
        <f t="shared" si="276"/>
        <v/>
      </c>
      <c r="AI1817" s="9" t="str">
        <f t="shared" si="277"/>
        <v/>
      </c>
    </row>
    <row r="1818" spans="1:35" ht="20.100000000000001" customHeight="1">
      <c r="A1818" s="8" t="str">
        <f t="shared" si="278"/>
        <v/>
      </c>
      <c r="M1818" s="7" t="str">
        <f>IF(A1818="","",IF(S1818="",IF(A1818="","",VLOOKUP(K1818,calendar_price_2013,MATCH(SUMIF(A$2:A12408,A1818,L$2:L12408),Sheet2!$C$1:$P$1,0)+1,0)),S1818)*L1818)</f>
        <v/>
      </c>
      <c r="N1818" s="7" t="str">
        <f t="shared" si="272"/>
        <v/>
      </c>
      <c r="O1818" s="7" t="str">
        <f t="shared" si="273"/>
        <v/>
      </c>
      <c r="R1818" s="7" t="str">
        <f t="shared" si="274"/>
        <v/>
      </c>
      <c r="W1818" s="9" t="str">
        <f t="shared" si="275"/>
        <v/>
      </c>
      <c r="AH1818" s="9" t="str">
        <f t="shared" si="276"/>
        <v/>
      </c>
      <c r="AI1818" s="9" t="str">
        <f t="shared" si="277"/>
        <v/>
      </c>
    </row>
    <row r="1819" spans="1:35" ht="20.100000000000001" customHeight="1">
      <c r="A1819" s="8" t="str">
        <f t="shared" si="278"/>
        <v/>
      </c>
      <c r="M1819" s="7" t="str">
        <f>IF(A1819="","",IF(S1819="",IF(A1819="","",VLOOKUP(K1819,calendar_price_2013,MATCH(SUMIF(A$2:A12409,A1819,L$2:L12409),Sheet2!$C$1:$P$1,0)+1,0)),S1819)*L1819)</f>
        <v/>
      </c>
      <c r="N1819" s="7" t="str">
        <f t="shared" si="272"/>
        <v/>
      </c>
      <c r="O1819" s="7" t="str">
        <f t="shared" si="273"/>
        <v/>
      </c>
      <c r="R1819" s="7" t="str">
        <f t="shared" si="274"/>
        <v/>
      </c>
      <c r="W1819" s="9" t="str">
        <f t="shared" si="275"/>
        <v/>
      </c>
      <c r="AH1819" s="9" t="str">
        <f t="shared" si="276"/>
        <v/>
      </c>
      <c r="AI1819" s="9" t="str">
        <f t="shared" si="277"/>
        <v/>
      </c>
    </row>
    <row r="1820" spans="1:35" ht="20.100000000000001" customHeight="1">
      <c r="A1820" s="8" t="str">
        <f t="shared" si="278"/>
        <v/>
      </c>
      <c r="M1820" s="7" t="str">
        <f>IF(A1820="","",IF(S1820="",IF(A1820="","",VLOOKUP(K1820,calendar_price_2013,MATCH(SUMIF(A$2:A12410,A1820,L$2:L12410),Sheet2!$C$1:$P$1,0)+1,0)),S1820)*L1820)</f>
        <v/>
      </c>
      <c r="N1820" s="7" t="str">
        <f t="shared" si="272"/>
        <v/>
      </c>
      <c r="O1820" s="7" t="str">
        <f t="shared" si="273"/>
        <v/>
      </c>
      <c r="R1820" s="7" t="str">
        <f t="shared" si="274"/>
        <v/>
      </c>
      <c r="W1820" s="9" t="str">
        <f t="shared" si="275"/>
        <v/>
      </c>
      <c r="AH1820" s="9" t="str">
        <f t="shared" si="276"/>
        <v/>
      </c>
      <c r="AI1820" s="9" t="str">
        <f t="shared" si="277"/>
        <v/>
      </c>
    </row>
    <row r="1821" spans="1:35" ht="20.100000000000001" customHeight="1">
      <c r="A1821" s="8" t="str">
        <f t="shared" si="278"/>
        <v/>
      </c>
      <c r="M1821" s="7" t="str">
        <f>IF(A1821="","",IF(S1821="",IF(A1821="","",VLOOKUP(K1821,calendar_price_2013,MATCH(SUMIF(A$2:A12411,A1821,L$2:L12411),Sheet2!$C$1:$P$1,0)+1,0)),S1821)*L1821)</f>
        <v/>
      </c>
      <c r="N1821" s="7" t="str">
        <f t="shared" si="272"/>
        <v/>
      </c>
      <c r="O1821" s="7" t="str">
        <f t="shared" si="273"/>
        <v/>
      </c>
      <c r="R1821" s="7" t="str">
        <f t="shared" si="274"/>
        <v/>
      </c>
      <c r="W1821" s="9" t="str">
        <f t="shared" si="275"/>
        <v/>
      </c>
      <c r="AH1821" s="9" t="str">
        <f t="shared" si="276"/>
        <v/>
      </c>
      <c r="AI1821" s="9" t="str">
        <f t="shared" si="277"/>
        <v/>
      </c>
    </row>
    <row r="1822" spans="1:35" ht="20.100000000000001" customHeight="1">
      <c r="A1822" s="8" t="str">
        <f t="shared" si="278"/>
        <v/>
      </c>
      <c r="M1822" s="7" t="str">
        <f>IF(A1822="","",IF(S1822="",IF(A1822="","",VLOOKUP(K1822,calendar_price_2013,MATCH(SUMIF(A$2:A12412,A1822,L$2:L12412),Sheet2!$C$1:$P$1,0)+1,0)),S1822)*L1822)</f>
        <v/>
      </c>
      <c r="N1822" s="7" t="str">
        <f t="shared" si="272"/>
        <v/>
      </c>
      <c r="O1822" s="7" t="str">
        <f t="shared" si="273"/>
        <v/>
      </c>
      <c r="R1822" s="7" t="str">
        <f t="shared" si="274"/>
        <v/>
      </c>
      <c r="W1822" s="9" t="str">
        <f t="shared" si="275"/>
        <v/>
      </c>
      <c r="AH1822" s="9" t="str">
        <f t="shared" si="276"/>
        <v/>
      </c>
      <c r="AI1822" s="9" t="str">
        <f t="shared" si="277"/>
        <v/>
      </c>
    </row>
    <row r="1823" spans="1:35" ht="20.100000000000001" customHeight="1">
      <c r="A1823" s="8" t="str">
        <f t="shared" si="278"/>
        <v/>
      </c>
      <c r="M1823" s="7" t="str">
        <f>IF(A1823="","",IF(S1823="",IF(A1823="","",VLOOKUP(K1823,calendar_price_2013,MATCH(SUMIF(A$2:A12413,A1823,L$2:L12413),Sheet2!$C$1:$P$1,0)+1,0)),S1823)*L1823)</f>
        <v/>
      </c>
      <c r="N1823" s="7" t="str">
        <f t="shared" si="272"/>
        <v/>
      </c>
      <c r="O1823" s="7" t="str">
        <f t="shared" si="273"/>
        <v/>
      </c>
      <c r="R1823" s="7" t="str">
        <f t="shared" si="274"/>
        <v/>
      </c>
      <c r="W1823" s="9" t="str">
        <f t="shared" si="275"/>
        <v/>
      </c>
      <c r="AH1823" s="9" t="str">
        <f t="shared" si="276"/>
        <v/>
      </c>
      <c r="AI1823" s="9" t="str">
        <f t="shared" si="277"/>
        <v/>
      </c>
    </row>
    <row r="1824" spans="1:35" ht="20.100000000000001" customHeight="1">
      <c r="A1824" s="8" t="str">
        <f t="shared" si="278"/>
        <v/>
      </c>
      <c r="M1824" s="7" t="str">
        <f>IF(A1824="","",IF(S1824="",IF(A1824="","",VLOOKUP(K1824,calendar_price_2013,MATCH(SUMIF(A$2:A12414,A1824,L$2:L12414),Sheet2!$C$1:$P$1,0)+1,0)),S1824)*L1824)</f>
        <v/>
      </c>
      <c r="N1824" s="7" t="str">
        <f t="shared" ref="N1824:N1887" si="279">IF(A1824="","",IF(T1824=1,0,M1824*0.2))</f>
        <v/>
      </c>
      <c r="O1824" s="7" t="str">
        <f t="shared" ref="O1824:O1887" si="280">IF(H1824="","",SUMIF(A1824:A12415,A1824,M1824:M12415)+SUMIF(A1824:A12415,A1824,N1824:N12415))</f>
        <v/>
      </c>
      <c r="R1824" s="7" t="str">
        <f t="shared" si="274"/>
        <v/>
      </c>
      <c r="W1824" s="9" t="str">
        <f t="shared" si="275"/>
        <v/>
      </c>
      <c r="AH1824" s="9" t="str">
        <f t="shared" si="276"/>
        <v/>
      </c>
      <c r="AI1824" s="9" t="str">
        <f t="shared" si="277"/>
        <v/>
      </c>
    </row>
    <row r="1825" spans="1:35" ht="20.100000000000001" customHeight="1">
      <c r="A1825" s="8" t="str">
        <f t="shared" si="278"/>
        <v/>
      </c>
      <c r="M1825" s="7" t="str">
        <f>IF(A1825="","",IF(S1825="",IF(A1825="","",VLOOKUP(K1825,calendar_price_2013,MATCH(SUMIF(A$2:A12415,A1825,L$2:L12415),Sheet2!$C$1:$P$1,0)+1,0)),S1825)*L1825)</f>
        <v/>
      </c>
      <c r="N1825" s="7" t="str">
        <f t="shared" si="279"/>
        <v/>
      </c>
      <c r="O1825" s="7" t="str">
        <f t="shared" si="280"/>
        <v/>
      </c>
      <c r="R1825" s="7" t="str">
        <f t="shared" ref="R1825:R1888" si="281">IF(ISBLANK(Q1825),"",Q1825-O1825)</f>
        <v/>
      </c>
      <c r="W1825" s="9" t="str">
        <f t="shared" ref="W1825:W1888" si="282">IF(B1825="","",IF(AC1825="",0,1))</f>
        <v/>
      </c>
      <c r="AH1825" s="9" t="str">
        <f t="shared" ref="AH1825:AH1888" si="283">IF(H1825="","",SUMIF(A1825:A12416,A1825,L1825:L12416))</f>
        <v/>
      </c>
      <c r="AI1825" s="9" t="str">
        <f t="shared" ref="AI1825:AI1888" si="284">IF(AH1825="","",AH1825/100)</f>
        <v/>
      </c>
    </row>
    <row r="1826" spans="1:35" ht="20.100000000000001" customHeight="1">
      <c r="A1826" s="8" t="str">
        <f t="shared" ref="A1826:A1889" si="285">IF(K1826="","",IF(B1826="",A1825,A1825+1))</f>
        <v/>
      </c>
      <c r="M1826" s="7" t="str">
        <f>IF(A1826="","",IF(S1826="",IF(A1826="","",VLOOKUP(K1826,calendar_price_2013,MATCH(SUMIF(A$2:A12416,A1826,L$2:L12416),Sheet2!$C$1:$P$1,0)+1,0)),S1826)*L1826)</f>
        <v/>
      </c>
      <c r="N1826" s="7" t="str">
        <f t="shared" si="279"/>
        <v/>
      </c>
      <c r="O1826" s="7" t="str">
        <f t="shared" si="280"/>
        <v/>
      </c>
      <c r="R1826" s="7" t="str">
        <f t="shared" si="281"/>
        <v/>
      </c>
      <c r="W1826" s="9" t="str">
        <f t="shared" si="282"/>
        <v/>
      </c>
      <c r="AH1826" s="9" t="str">
        <f t="shared" si="283"/>
        <v/>
      </c>
      <c r="AI1826" s="9" t="str">
        <f t="shared" si="284"/>
        <v/>
      </c>
    </row>
    <row r="1827" spans="1:35" ht="20.100000000000001" customHeight="1">
      <c r="A1827" s="8" t="str">
        <f t="shared" si="285"/>
        <v/>
      </c>
      <c r="M1827" s="7" t="str">
        <f>IF(A1827="","",IF(S1827="",IF(A1827="","",VLOOKUP(K1827,calendar_price_2013,MATCH(SUMIF(A$2:A12417,A1827,L$2:L12417),Sheet2!$C$1:$P$1,0)+1,0)),S1827)*L1827)</f>
        <v/>
      </c>
      <c r="N1827" s="7" t="str">
        <f t="shared" si="279"/>
        <v/>
      </c>
      <c r="O1827" s="7" t="str">
        <f t="shared" si="280"/>
        <v/>
      </c>
      <c r="R1827" s="7" t="str">
        <f t="shared" si="281"/>
        <v/>
      </c>
      <c r="W1827" s="9" t="str">
        <f t="shared" si="282"/>
        <v/>
      </c>
      <c r="AH1827" s="9" t="str">
        <f t="shared" si="283"/>
        <v/>
      </c>
      <c r="AI1827" s="9" t="str">
        <f t="shared" si="284"/>
        <v/>
      </c>
    </row>
    <row r="1828" spans="1:35" ht="20.100000000000001" customHeight="1">
      <c r="A1828" s="8" t="str">
        <f t="shared" si="285"/>
        <v/>
      </c>
      <c r="M1828" s="7" t="str">
        <f>IF(A1828="","",IF(S1828="",IF(A1828="","",VLOOKUP(K1828,calendar_price_2013,MATCH(SUMIF(A$2:A12418,A1828,L$2:L12418),Sheet2!$C$1:$P$1,0)+1,0)),S1828)*L1828)</f>
        <v/>
      </c>
      <c r="N1828" s="7" t="str">
        <f t="shared" si="279"/>
        <v/>
      </c>
      <c r="O1828" s="7" t="str">
        <f t="shared" si="280"/>
        <v/>
      </c>
      <c r="R1828" s="7" t="str">
        <f t="shared" si="281"/>
        <v/>
      </c>
      <c r="W1828" s="9" t="str">
        <f t="shared" si="282"/>
        <v/>
      </c>
      <c r="AH1828" s="9" t="str">
        <f t="shared" si="283"/>
        <v/>
      </c>
      <c r="AI1828" s="9" t="str">
        <f t="shared" si="284"/>
        <v/>
      </c>
    </row>
    <row r="1829" spans="1:35" ht="20.100000000000001" customHeight="1">
      <c r="A1829" s="8" t="str">
        <f t="shared" si="285"/>
        <v/>
      </c>
      <c r="M1829" s="7" t="str">
        <f>IF(A1829="","",IF(S1829="",IF(A1829="","",VLOOKUP(K1829,calendar_price_2013,MATCH(SUMIF(A$2:A12419,A1829,L$2:L12419),Sheet2!$C$1:$P$1,0)+1,0)),S1829)*L1829)</f>
        <v/>
      </c>
      <c r="N1829" s="7" t="str">
        <f t="shared" si="279"/>
        <v/>
      </c>
      <c r="O1829" s="7" t="str">
        <f t="shared" si="280"/>
        <v/>
      </c>
      <c r="R1829" s="7" t="str">
        <f t="shared" si="281"/>
        <v/>
      </c>
      <c r="W1829" s="9" t="str">
        <f t="shared" si="282"/>
        <v/>
      </c>
      <c r="AH1829" s="9" t="str">
        <f t="shared" si="283"/>
        <v/>
      </c>
      <c r="AI1829" s="9" t="str">
        <f t="shared" si="284"/>
        <v/>
      </c>
    </row>
    <row r="1830" spans="1:35" ht="20.100000000000001" customHeight="1">
      <c r="A1830" s="8" t="str">
        <f t="shared" si="285"/>
        <v/>
      </c>
      <c r="M1830" s="7" t="str">
        <f>IF(A1830="","",IF(S1830="",IF(A1830="","",VLOOKUP(K1830,calendar_price_2013,MATCH(SUMIF(A$2:A12420,A1830,L$2:L12420),Sheet2!$C$1:$P$1,0)+1,0)),S1830)*L1830)</f>
        <v/>
      </c>
      <c r="N1830" s="7" t="str">
        <f t="shared" si="279"/>
        <v/>
      </c>
      <c r="O1830" s="7" t="str">
        <f t="shared" si="280"/>
        <v/>
      </c>
      <c r="R1830" s="7" t="str">
        <f t="shared" si="281"/>
        <v/>
      </c>
      <c r="W1830" s="9" t="str">
        <f t="shared" si="282"/>
        <v/>
      </c>
      <c r="AH1830" s="9" t="str">
        <f t="shared" si="283"/>
        <v/>
      </c>
      <c r="AI1830" s="9" t="str">
        <f t="shared" si="284"/>
        <v/>
      </c>
    </row>
    <row r="1831" spans="1:35" ht="20.100000000000001" customHeight="1">
      <c r="A1831" s="8" t="str">
        <f t="shared" si="285"/>
        <v/>
      </c>
      <c r="M1831" s="7" t="str">
        <f>IF(A1831="","",IF(S1831="",IF(A1831="","",VLOOKUP(K1831,calendar_price_2013,MATCH(SUMIF(A$2:A12421,A1831,L$2:L12421),Sheet2!$C$1:$P$1,0)+1,0)),S1831)*L1831)</f>
        <v/>
      </c>
      <c r="N1831" s="7" t="str">
        <f t="shared" si="279"/>
        <v/>
      </c>
      <c r="O1831" s="7" t="str">
        <f t="shared" si="280"/>
        <v/>
      </c>
      <c r="R1831" s="7" t="str">
        <f t="shared" si="281"/>
        <v/>
      </c>
      <c r="W1831" s="9" t="str">
        <f t="shared" si="282"/>
        <v/>
      </c>
      <c r="AH1831" s="9" t="str">
        <f t="shared" si="283"/>
        <v/>
      </c>
      <c r="AI1831" s="9" t="str">
        <f t="shared" si="284"/>
        <v/>
      </c>
    </row>
    <row r="1832" spans="1:35" ht="20.100000000000001" customHeight="1">
      <c r="A1832" s="8" t="str">
        <f t="shared" si="285"/>
        <v/>
      </c>
      <c r="M1832" s="7" t="str">
        <f>IF(A1832="","",IF(S1832="",IF(A1832="","",VLOOKUP(K1832,calendar_price_2013,MATCH(SUMIF(A$2:A12422,A1832,L$2:L12422),Sheet2!$C$1:$P$1,0)+1,0)),S1832)*L1832)</f>
        <v/>
      </c>
      <c r="N1832" s="7" t="str">
        <f t="shared" si="279"/>
        <v/>
      </c>
      <c r="O1832" s="7" t="str">
        <f t="shared" si="280"/>
        <v/>
      </c>
      <c r="R1832" s="7" t="str">
        <f t="shared" si="281"/>
        <v/>
      </c>
      <c r="W1832" s="9" t="str">
        <f t="shared" si="282"/>
        <v/>
      </c>
      <c r="AH1832" s="9" t="str">
        <f t="shared" si="283"/>
        <v/>
      </c>
      <c r="AI1832" s="9" t="str">
        <f t="shared" si="284"/>
        <v/>
      </c>
    </row>
    <row r="1833" spans="1:35" ht="20.100000000000001" customHeight="1">
      <c r="A1833" s="8" t="str">
        <f t="shared" si="285"/>
        <v/>
      </c>
      <c r="M1833" s="7" t="str">
        <f>IF(A1833="","",IF(S1833="",IF(A1833="","",VLOOKUP(K1833,calendar_price_2013,MATCH(SUMIF(A$2:A12423,A1833,L$2:L12423),Sheet2!$C$1:$P$1,0)+1,0)),S1833)*L1833)</f>
        <v/>
      </c>
      <c r="N1833" s="7" t="str">
        <f t="shared" si="279"/>
        <v/>
      </c>
      <c r="O1833" s="7" t="str">
        <f t="shared" si="280"/>
        <v/>
      </c>
      <c r="R1833" s="7" t="str">
        <f t="shared" si="281"/>
        <v/>
      </c>
      <c r="W1833" s="9" t="str">
        <f t="shared" si="282"/>
        <v/>
      </c>
      <c r="AH1833" s="9" t="str">
        <f t="shared" si="283"/>
        <v/>
      </c>
      <c r="AI1833" s="9" t="str">
        <f t="shared" si="284"/>
        <v/>
      </c>
    </row>
    <row r="1834" spans="1:35" ht="20.100000000000001" customHeight="1">
      <c r="A1834" s="8" t="str">
        <f t="shared" si="285"/>
        <v/>
      </c>
      <c r="M1834" s="7" t="str">
        <f>IF(A1834="","",IF(S1834="",IF(A1834="","",VLOOKUP(K1834,calendar_price_2013,MATCH(SUMIF(A$2:A12424,A1834,L$2:L12424),Sheet2!$C$1:$P$1,0)+1,0)),S1834)*L1834)</f>
        <v/>
      </c>
      <c r="N1834" s="7" t="str">
        <f t="shared" si="279"/>
        <v/>
      </c>
      <c r="O1834" s="7" t="str">
        <f t="shared" si="280"/>
        <v/>
      </c>
      <c r="R1834" s="7" t="str">
        <f t="shared" si="281"/>
        <v/>
      </c>
      <c r="W1834" s="9" t="str">
        <f t="shared" si="282"/>
        <v/>
      </c>
      <c r="AH1834" s="9" t="str">
        <f t="shared" si="283"/>
        <v/>
      </c>
      <c r="AI1834" s="9" t="str">
        <f t="shared" si="284"/>
        <v/>
      </c>
    </row>
    <row r="1835" spans="1:35" ht="20.100000000000001" customHeight="1">
      <c r="A1835" s="8" t="str">
        <f t="shared" si="285"/>
        <v/>
      </c>
      <c r="M1835" s="7" t="str">
        <f>IF(A1835="","",IF(S1835="",IF(A1835="","",VLOOKUP(K1835,calendar_price_2013,MATCH(SUMIF(A$2:A12425,A1835,L$2:L12425),Sheet2!$C$1:$P$1,0)+1,0)),S1835)*L1835)</f>
        <v/>
      </c>
      <c r="N1835" s="7" t="str">
        <f t="shared" si="279"/>
        <v/>
      </c>
      <c r="O1835" s="7" t="str">
        <f t="shared" si="280"/>
        <v/>
      </c>
      <c r="R1835" s="7" t="str">
        <f t="shared" si="281"/>
        <v/>
      </c>
      <c r="W1835" s="9" t="str">
        <f t="shared" si="282"/>
        <v/>
      </c>
      <c r="AH1835" s="9" t="str">
        <f t="shared" si="283"/>
        <v/>
      </c>
      <c r="AI1835" s="9" t="str">
        <f t="shared" si="284"/>
        <v/>
      </c>
    </row>
    <row r="1836" spans="1:35" ht="20.100000000000001" customHeight="1">
      <c r="A1836" s="8" t="str">
        <f t="shared" si="285"/>
        <v/>
      </c>
      <c r="M1836" s="7" t="str">
        <f>IF(A1836="","",IF(S1836="",IF(A1836="","",VLOOKUP(K1836,calendar_price_2013,MATCH(SUMIF(A$2:A12426,A1836,L$2:L12426),Sheet2!$C$1:$P$1,0)+1,0)),S1836)*L1836)</f>
        <v/>
      </c>
      <c r="N1836" s="7" t="str">
        <f t="shared" si="279"/>
        <v/>
      </c>
      <c r="O1836" s="7" t="str">
        <f t="shared" si="280"/>
        <v/>
      </c>
      <c r="R1836" s="7" t="str">
        <f t="shared" si="281"/>
        <v/>
      </c>
      <c r="W1836" s="9" t="str">
        <f t="shared" si="282"/>
        <v/>
      </c>
      <c r="AH1836" s="9" t="str">
        <f t="shared" si="283"/>
        <v/>
      </c>
      <c r="AI1836" s="9" t="str">
        <f t="shared" si="284"/>
        <v/>
      </c>
    </row>
    <row r="1837" spans="1:35" ht="20.100000000000001" customHeight="1">
      <c r="A1837" s="8" t="str">
        <f t="shared" si="285"/>
        <v/>
      </c>
      <c r="M1837" s="7" t="str">
        <f>IF(A1837="","",IF(S1837="",IF(A1837="","",VLOOKUP(K1837,calendar_price_2013,MATCH(SUMIF(A$2:A12427,A1837,L$2:L12427),Sheet2!$C$1:$P$1,0)+1,0)),S1837)*L1837)</f>
        <v/>
      </c>
      <c r="N1837" s="7" t="str">
        <f t="shared" si="279"/>
        <v/>
      </c>
      <c r="O1837" s="7" t="str">
        <f t="shared" si="280"/>
        <v/>
      </c>
      <c r="R1837" s="7" t="str">
        <f t="shared" si="281"/>
        <v/>
      </c>
      <c r="W1837" s="9" t="str">
        <f t="shared" si="282"/>
        <v/>
      </c>
      <c r="AH1837" s="9" t="str">
        <f t="shared" si="283"/>
        <v/>
      </c>
      <c r="AI1837" s="9" t="str">
        <f t="shared" si="284"/>
        <v/>
      </c>
    </row>
    <row r="1838" spans="1:35" ht="20.100000000000001" customHeight="1">
      <c r="A1838" s="8" t="str">
        <f t="shared" si="285"/>
        <v/>
      </c>
      <c r="M1838" s="7" t="str">
        <f>IF(A1838="","",IF(S1838="",IF(A1838="","",VLOOKUP(K1838,calendar_price_2013,MATCH(SUMIF(A$2:A12428,A1838,L$2:L12428),Sheet2!$C$1:$P$1,0)+1,0)),S1838)*L1838)</f>
        <v/>
      </c>
      <c r="N1838" s="7" t="str">
        <f t="shared" si="279"/>
        <v/>
      </c>
      <c r="O1838" s="7" t="str">
        <f t="shared" si="280"/>
        <v/>
      </c>
      <c r="R1838" s="7" t="str">
        <f t="shared" si="281"/>
        <v/>
      </c>
      <c r="W1838" s="9" t="str">
        <f t="shared" si="282"/>
        <v/>
      </c>
      <c r="AH1838" s="9" t="str">
        <f t="shared" si="283"/>
        <v/>
      </c>
      <c r="AI1838" s="9" t="str">
        <f t="shared" si="284"/>
        <v/>
      </c>
    </row>
    <row r="1839" spans="1:35" ht="20.100000000000001" customHeight="1">
      <c r="A1839" s="8" t="str">
        <f t="shared" si="285"/>
        <v/>
      </c>
      <c r="M1839" s="7" t="str">
        <f>IF(A1839="","",IF(S1839="",IF(A1839="","",VLOOKUP(K1839,calendar_price_2013,MATCH(SUMIF(A$2:A12429,A1839,L$2:L12429),Sheet2!$C$1:$P$1,0)+1,0)),S1839)*L1839)</f>
        <v/>
      </c>
      <c r="N1839" s="7" t="str">
        <f t="shared" si="279"/>
        <v/>
      </c>
      <c r="O1839" s="7" t="str">
        <f t="shared" si="280"/>
        <v/>
      </c>
      <c r="R1839" s="7" t="str">
        <f t="shared" si="281"/>
        <v/>
      </c>
      <c r="W1839" s="9" t="str">
        <f t="shared" si="282"/>
        <v/>
      </c>
      <c r="AH1839" s="9" t="str">
        <f t="shared" si="283"/>
        <v/>
      </c>
      <c r="AI1839" s="9" t="str">
        <f t="shared" si="284"/>
        <v/>
      </c>
    </row>
    <row r="1840" spans="1:35" ht="20.100000000000001" customHeight="1">
      <c r="A1840" s="8" t="str">
        <f t="shared" si="285"/>
        <v/>
      </c>
      <c r="M1840" s="7" t="str">
        <f>IF(A1840="","",IF(S1840="",IF(A1840="","",VLOOKUP(K1840,calendar_price_2013,MATCH(SUMIF(A$2:A12430,A1840,L$2:L12430),Sheet2!$C$1:$P$1,0)+1,0)),S1840)*L1840)</f>
        <v/>
      </c>
      <c r="N1840" s="7" t="str">
        <f t="shared" si="279"/>
        <v/>
      </c>
      <c r="O1840" s="7" t="str">
        <f t="shared" si="280"/>
        <v/>
      </c>
      <c r="R1840" s="7" t="str">
        <f t="shared" si="281"/>
        <v/>
      </c>
      <c r="W1840" s="9" t="str">
        <f t="shared" si="282"/>
        <v/>
      </c>
      <c r="AH1840" s="9" t="str">
        <f t="shared" si="283"/>
        <v/>
      </c>
      <c r="AI1840" s="9" t="str">
        <f t="shared" si="284"/>
        <v/>
      </c>
    </row>
    <row r="1841" spans="1:35" ht="20.100000000000001" customHeight="1">
      <c r="A1841" s="8" t="str">
        <f t="shared" si="285"/>
        <v/>
      </c>
      <c r="M1841" s="7" t="str">
        <f>IF(A1841="","",IF(S1841="",IF(A1841="","",VLOOKUP(K1841,calendar_price_2013,MATCH(SUMIF(A$2:A12431,A1841,L$2:L12431),Sheet2!$C$1:$P$1,0)+1,0)),S1841)*L1841)</f>
        <v/>
      </c>
      <c r="N1841" s="7" t="str">
        <f t="shared" si="279"/>
        <v/>
      </c>
      <c r="O1841" s="7" t="str">
        <f t="shared" si="280"/>
        <v/>
      </c>
      <c r="R1841" s="7" t="str">
        <f t="shared" si="281"/>
        <v/>
      </c>
      <c r="W1841" s="9" t="str">
        <f t="shared" si="282"/>
        <v/>
      </c>
      <c r="AH1841" s="9" t="str">
        <f t="shared" si="283"/>
        <v/>
      </c>
      <c r="AI1841" s="9" t="str">
        <f t="shared" si="284"/>
        <v/>
      </c>
    </row>
    <row r="1842" spans="1:35" ht="20.100000000000001" customHeight="1">
      <c r="A1842" s="8" t="str">
        <f t="shared" si="285"/>
        <v/>
      </c>
      <c r="M1842" s="7" t="str">
        <f>IF(A1842="","",IF(S1842="",IF(A1842="","",VLOOKUP(K1842,calendar_price_2013,MATCH(SUMIF(A$2:A12432,A1842,L$2:L12432),Sheet2!$C$1:$P$1,0)+1,0)),S1842)*L1842)</f>
        <v/>
      </c>
      <c r="N1842" s="7" t="str">
        <f t="shared" si="279"/>
        <v/>
      </c>
      <c r="O1842" s="7" t="str">
        <f t="shared" si="280"/>
        <v/>
      </c>
      <c r="R1842" s="7" t="str">
        <f t="shared" si="281"/>
        <v/>
      </c>
      <c r="W1842" s="9" t="str">
        <f t="shared" si="282"/>
        <v/>
      </c>
      <c r="AH1842" s="9" t="str">
        <f t="shared" si="283"/>
        <v/>
      </c>
      <c r="AI1842" s="9" t="str">
        <f t="shared" si="284"/>
        <v/>
      </c>
    </row>
    <row r="1843" spans="1:35" ht="20.100000000000001" customHeight="1">
      <c r="A1843" s="8" t="str">
        <f t="shared" si="285"/>
        <v/>
      </c>
      <c r="M1843" s="7" t="str">
        <f>IF(A1843="","",IF(S1843="",IF(A1843="","",VLOOKUP(K1843,calendar_price_2013,MATCH(SUMIF(A$2:A12433,A1843,L$2:L12433),Sheet2!$C$1:$P$1,0)+1,0)),S1843)*L1843)</f>
        <v/>
      </c>
      <c r="N1843" s="7" t="str">
        <f t="shared" si="279"/>
        <v/>
      </c>
      <c r="O1843" s="7" t="str">
        <f t="shared" si="280"/>
        <v/>
      </c>
      <c r="R1843" s="7" t="str">
        <f t="shared" si="281"/>
        <v/>
      </c>
      <c r="W1843" s="9" t="str">
        <f t="shared" si="282"/>
        <v/>
      </c>
      <c r="AH1843" s="9" t="str">
        <f t="shared" si="283"/>
        <v/>
      </c>
      <c r="AI1843" s="9" t="str">
        <f t="shared" si="284"/>
        <v/>
      </c>
    </row>
    <row r="1844" spans="1:35" ht="20.100000000000001" customHeight="1">
      <c r="A1844" s="8" t="str">
        <f t="shared" si="285"/>
        <v/>
      </c>
      <c r="M1844" s="7" t="str">
        <f>IF(A1844="","",IF(S1844="",IF(A1844="","",VLOOKUP(K1844,calendar_price_2013,MATCH(SUMIF(A$2:A12434,A1844,L$2:L12434),Sheet2!$C$1:$P$1,0)+1,0)),S1844)*L1844)</f>
        <v/>
      </c>
      <c r="N1844" s="7" t="str">
        <f t="shared" si="279"/>
        <v/>
      </c>
      <c r="O1844" s="7" t="str">
        <f t="shared" si="280"/>
        <v/>
      </c>
      <c r="R1844" s="7" t="str">
        <f t="shared" si="281"/>
        <v/>
      </c>
      <c r="W1844" s="9" t="str">
        <f t="shared" si="282"/>
        <v/>
      </c>
      <c r="AH1844" s="9" t="str">
        <f t="shared" si="283"/>
        <v/>
      </c>
      <c r="AI1844" s="9" t="str">
        <f t="shared" si="284"/>
        <v/>
      </c>
    </row>
    <row r="1845" spans="1:35" ht="20.100000000000001" customHeight="1">
      <c r="A1845" s="8" t="str">
        <f t="shared" si="285"/>
        <v/>
      </c>
      <c r="M1845" s="7" t="str">
        <f>IF(A1845="","",IF(S1845="",IF(A1845="","",VLOOKUP(K1845,calendar_price_2013,MATCH(SUMIF(A$2:A12435,A1845,L$2:L12435),Sheet2!$C$1:$P$1,0)+1,0)),S1845)*L1845)</f>
        <v/>
      </c>
      <c r="N1845" s="7" t="str">
        <f t="shared" si="279"/>
        <v/>
      </c>
      <c r="O1845" s="7" t="str">
        <f t="shared" si="280"/>
        <v/>
      </c>
      <c r="R1845" s="7" t="str">
        <f t="shared" si="281"/>
        <v/>
      </c>
      <c r="W1845" s="9" t="str">
        <f t="shared" si="282"/>
        <v/>
      </c>
      <c r="AH1845" s="9" t="str">
        <f t="shared" si="283"/>
        <v/>
      </c>
      <c r="AI1845" s="9" t="str">
        <f t="shared" si="284"/>
        <v/>
      </c>
    </row>
    <row r="1846" spans="1:35" ht="20.100000000000001" customHeight="1">
      <c r="A1846" s="8" t="str">
        <f t="shared" si="285"/>
        <v/>
      </c>
      <c r="M1846" s="7" t="str">
        <f>IF(A1846="","",IF(S1846="",IF(A1846="","",VLOOKUP(K1846,calendar_price_2013,MATCH(SUMIF(A$2:A12436,A1846,L$2:L12436),Sheet2!$C$1:$P$1,0)+1,0)),S1846)*L1846)</f>
        <v/>
      </c>
      <c r="N1846" s="7" t="str">
        <f t="shared" si="279"/>
        <v/>
      </c>
      <c r="O1846" s="7" t="str">
        <f t="shared" si="280"/>
        <v/>
      </c>
      <c r="R1846" s="7" t="str">
        <f t="shared" si="281"/>
        <v/>
      </c>
      <c r="W1846" s="9" t="str">
        <f t="shared" si="282"/>
        <v/>
      </c>
      <c r="AH1846" s="9" t="str">
        <f t="shared" si="283"/>
        <v/>
      </c>
      <c r="AI1846" s="9" t="str">
        <f t="shared" si="284"/>
        <v/>
      </c>
    </row>
    <row r="1847" spans="1:35" ht="20.100000000000001" customHeight="1">
      <c r="A1847" s="8" t="str">
        <f t="shared" si="285"/>
        <v/>
      </c>
      <c r="M1847" s="7" t="str">
        <f>IF(A1847="","",IF(S1847="",IF(A1847="","",VLOOKUP(K1847,calendar_price_2013,MATCH(SUMIF(A$2:A12437,A1847,L$2:L12437),Sheet2!$C$1:$P$1,0)+1,0)),S1847)*L1847)</f>
        <v/>
      </c>
      <c r="N1847" s="7" t="str">
        <f t="shared" si="279"/>
        <v/>
      </c>
      <c r="O1847" s="7" t="str">
        <f t="shared" si="280"/>
        <v/>
      </c>
      <c r="R1847" s="7" t="str">
        <f t="shared" si="281"/>
        <v/>
      </c>
      <c r="W1847" s="9" t="str">
        <f t="shared" si="282"/>
        <v/>
      </c>
      <c r="AH1847" s="9" t="str">
        <f t="shared" si="283"/>
        <v/>
      </c>
      <c r="AI1847" s="9" t="str">
        <f t="shared" si="284"/>
        <v/>
      </c>
    </row>
    <row r="1848" spans="1:35" ht="20.100000000000001" customHeight="1">
      <c r="A1848" s="8" t="str">
        <f t="shared" si="285"/>
        <v/>
      </c>
      <c r="M1848" s="7" t="str">
        <f>IF(A1848="","",IF(S1848="",IF(A1848="","",VLOOKUP(K1848,calendar_price_2013,MATCH(SUMIF(A$2:A12438,A1848,L$2:L12438),Sheet2!$C$1:$P$1,0)+1,0)),S1848)*L1848)</f>
        <v/>
      </c>
      <c r="N1848" s="7" t="str">
        <f t="shared" si="279"/>
        <v/>
      </c>
      <c r="O1848" s="7" t="str">
        <f t="shared" si="280"/>
        <v/>
      </c>
      <c r="R1848" s="7" t="str">
        <f t="shared" si="281"/>
        <v/>
      </c>
      <c r="W1848" s="9" t="str">
        <f t="shared" si="282"/>
        <v/>
      </c>
      <c r="AH1848" s="9" t="str">
        <f t="shared" si="283"/>
        <v/>
      </c>
      <c r="AI1848" s="9" t="str">
        <f t="shared" si="284"/>
        <v/>
      </c>
    </row>
    <row r="1849" spans="1:35" ht="20.100000000000001" customHeight="1">
      <c r="A1849" s="8" t="str">
        <f t="shared" si="285"/>
        <v/>
      </c>
      <c r="M1849" s="7" t="str">
        <f>IF(A1849="","",IF(S1849="",IF(A1849="","",VLOOKUP(K1849,calendar_price_2013,MATCH(SUMIF(A$2:A12439,A1849,L$2:L12439),Sheet2!$C$1:$P$1,0)+1,0)),S1849)*L1849)</f>
        <v/>
      </c>
      <c r="N1849" s="7" t="str">
        <f t="shared" si="279"/>
        <v/>
      </c>
      <c r="O1849" s="7" t="str">
        <f t="shared" si="280"/>
        <v/>
      </c>
      <c r="R1849" s="7" t="str">
        <f t="shared" si="281"/>
        <v/>
      </c>
      <c r="W1849" s="9" t="str">
        <f t="shared" si="282"/>
        <v/>
      </c>
      <c r="AH1849" s="9" t="str">
        <f t="shared" si="283"/>
        <v/>
      </c>
      <c r="AI1849" s="9" t="str">
        <f t="shared" si="284"/>
        <v/>
      </c>
    </row>
    <row r="1850" spans="1:35" ht="20.100000000000001" customHeight="1">
      <c r="A1850" s="8" t="str">
        <f t="shared" si="285"/>
        <v/>
      </c>
      <c r="M1850" s="7" t="str">
        <f>IF(A1850="","",IF(S1850="",IF(A1850="","",VLOOKUP(K1850,calendar_price_2013,MATCH(SUMIF(A$2:A12440,A1850,L$2:L12440),Sheet2!$C$1:$P$1,0)+1,0)),S1850)*L1850)</f>
        <v/>
      </c>
      <c r="N1850" s="7" t="str">
        <f t="shared" si="279"/>
        <v/>
      </c>
      <c r="O1850" s="7" t="str">
        <f t="shared" si="280"/>
        <v/>
      </c>
      <c r="R1850" s="7" t="str">
        <f t="shared" si="281"/>
        <v/>
      </c>
      <c r="W1850" s="9" t="str">
        <f t="shared" si="282"/>
        <v/>
      </c>
      <c r="AH1850" s="9" t="str">
        <f t="shared" si="283"/>
        <v/>
      </c>
      <c r="AI1850" s="9" t="str">
        <f t="shared" si="284"/>
        <v/>
      </c>
    </row>
    <row r="1851" spans="1:35" ht="20.100000000000001" customHeight="1">
      <c r="A1851" s="8" t="str">
        <f t="shared" si="285"/>
        <v/>
      </c>
      <c r="M1851" s="7" t="str">
        <f>IF(A1851="","",IF(S1851="",IF(A1851="","",VLOOKUP(K1851,calendar_price_2013,MATCH(SUMIF(A$2:A12441,A1851,L$2:L12441),Sheet2!$C$1:$P$1,0)+1,0)),S1851)*L1851)</f>
        <v/>
      </c>
      <c r="N1851" s="7" t="str">
        <f t="shared" si="279"/>
        <v/>
      </c>
      <c r="O1851" s="7" t="str">
        <f t="shared" si="280"/>
        <v/>
      </c>
      <c r="R1851" s="7" t="str">
        <f t="shared" si="281"/>
        <v/>
      </c>
      <c r="W1851" s="9" t="str">
        <f t="shared" si="282"/>
        <v/>
      </c>
      <c r="AH1851" s="9" t="str">
        <f t="shared" si="283"/>
        <v/>
      </c>
      <c r="AI1851" s="9" t="str">
        <f t="shared" si="284"/>
        <v/>
      </c>
    </row>
    <row r="1852" spans="1:35" ht="20.100000000000001" customHeight="1">
      <c r="A1852" s="8" t="str">
        <f t="shared" si="285"/>
        <v/>
      </c>
      <c r="M1852" s="7" t="str">
        <f>IF(A1852="","",IF(S1852="",IF(A1852="","",VLOOKUP(K1852,calendar_price_2013,MATCH(SUMIF(A$2:A12442,A1852,L$2:L12442),Sheet2!$C$1:$P$1,0)+1,0)),S1852)*L1852)</f>
        <v/>
      </c>
      <c r="N1852" s="7" t="str">
        <f t="shared" si="279"/>
        <v/>
      </c>
      <c r="O1852" s="7" t="str">
        <f t="shared" si="280"/>
        <v/>
      </c>
      <c r="R1852" s="7" t="str">
        <f t="shared" si="281"/>
        <v/>
      </c>
      <c r="W1852" s="9" t="str">
        <f t="shared" si="282"/>
        <v/>
      </c>
      <c r="AH1852" s="9" t="str">
        <f t="shared" si="283"/>
        <v/>
      </c>
      <c r="AI1852" s="9" t="str">
        <f t="shared" si="284"/>
        <v/>
      </c>
    </row>
    <row r="1853" spans="1:35" ht="20.100000000000001" customHeight="1">
      <c r="A1853" s="8" t="str">
        <f t="shared" si="285"/>
        <v/>
      </c>
      <c r="M1853" s="7" t="str">
        <f>IF(A1853="","",IF(S1853="",IF(A1853="","",VLOOKUP(K1853,calendar_price_2013,MATCH(SUMIF(A$2:A12443,A1853,L$2:L12443),Sheet2!$C$1:$P$1,0)+1,0)),S1853)*L1853)</f>
        <v/>
      </c>
      <c r="N1853" s="7" t="str">
        <f t="shared" si="279"/>
        <v/>
      </c>
      <c r="O1853" s="7" t="str">
        <f t="shared" si="280"/>
        <v/>
      </c>
      <c r="R1853" s="7" t="str">
        <f t="shared" si="281"/>
        <v/>
      </c>
      <c r="W1853" s="9" t="str">
        <f t="shared" si="282"/>
        <v/>
      </c>
      <c r="AH1853" s="9" t="str">
        <f t="shared" si="283"/>
        <v/>
      </c>
      <c r="AI1853" s="9" t="str">
        <f t="shared" si="284"/>
        <v/>
      </c>
    </row>
    <row r="1854" spans="1:35" ht="20.100000000000001" customHeight="1">
      <c r="A1854" s="8" t="str">
        <f t="shared" si="285"/>
        <v/>
      </c>
      <c r="M1854" s="7" t="str">
        <f>IF(A1854="","",IF(S1854="",IF(A1854="","",VLOOKUP(K1854,calendar_price_2013,MATCH(SUMIF(A$2:A12444,A1854,L$2:L12444),Sheet2!$C$1:$P$1,0)+1,0)),S1854)*L1854)</f>
        <v/>
      </c>
      <c r="N1854" s="7" t="str">
        <f t="shared" si="279"/>
        <v/>
      </c>
      <c r="O1854" s="7" t="str">
        <f t="shared" si="280"/>
        <v/>
      </c>
      <c r="R1854" s="7" t="str">
        <f t="shared" si="281"/>
        <v/>
      </c>
      <c r="W1854" s="9" t="str">
        <f t="shared" si="282"/>
        <v/>
      </c>
      <c r="AH1854" s="9" t="str">
        <f t="shared" si="283"/>
        <v/>
      </c>
      <c r="AI1854" s="9" t="str">
        <f t="shared" si="284"/>
        <v/>
      </c>
    </row>
    <row r="1855" spans="1:35" ht="20.100000000000001" customHeight="1">
      <c r="A1855" s="8" t="str">
        <f t="shared" si="285"/>
        <v/>
      </c>
      <c r="M1855" s="7" t="str">
        <f>IF(A1855="","",IF(S1855="",IF(A1855="","",VLOOKUP(K1855,calendar_price_2013,MATCH(SUMIF(A$2:A12445,A1855,L$2:L12445),Sheet2!$C$1:$P$1,0)+1,0)),S1855)*L1855)</f>
        <v/>
      </c>
      <c r="N1855" s="7" t="str">
        <f t="shared" si="279"/>
        <v/>
      </c>
      <c r="O1855" s="7" t="str">
        <f t="shared" si="280"/>
        <v/>
      </c>
      <c r="R1855" s="7" t="str">
        <f t="shared" si="281"/>
        <v/>
      </c>
      <c r="W1855" s="9" t="str">
        <f t="shared" si="282"/>
        <v/>
      </c>
      <c r="AH1855" s="9" t="str">
        <f t="shared" si="283"/>
        <v/>
      </c>
      <c r="AI1855" s="9" t="str">
        <f t="shared" si="284"/>
        <v/>
      </c>
    </row>
    <row r="1856" spans="1:35" ht="20.100000000000001" customHeight="1">
      <c r="A1856" s="8" t="str">
        <f t="shared" si="285"/>
        <v/>
      </c>
      <c r="M1856" s="7" t="str">
        <f>IF(A1856="","",IF(S1856="",IF(A1856="","",VLOOKUP(K1856,calendar_price_2013,MATCH(SUMIF(A$2:A12446,A1856,L$2:L12446),Sheet2!$C$1:$P$1,0)+1,0)),S1856)*L1856)</f>
        <v/>
      </c>
      <c r="N1856" s="7" t="str">
        <f t="shared" si="279"/>
        <v/>
      </c>
      <c r="O1856" s="7" t="str">
        <f t="shared" si="280"/>
        <v/>
      </c>
      <c r="R1856" s="7" t="str">
        <f t="shared" si="281"/>
        <v/>
      </c>
      <c r="W1856" s="9" t="str">
        <f t="shared" si="282"/>
        <v/>
      </c>
      <c r="AH1856" s="9" t="str">
        <f t="shared" si="283"/>
        <v/>
      </c>
      <c r="AI1856" s="9" t="str">
        <f t="shared" si="284"/>
        <v/>
      </c>
    </row>
    <row r="1857" spans="1:35" ht="20.100000000000001" customHeight="1">
      <c r="A1857" s="8" t="str">
        <f t="shared" si="285"/>
        <v/>
      </c>
      <c r="M1857" s="7" t="str">
        <f>IF(A1857="","",IF(S1857="",IF(A1857="","",VLOOKUP(K1857,calendar_price_2013,MATCH(SUMIF(A$2:A12447,A1857,L$2:L12447),Sheet2!$C$1:$P$1,0)+1,0)),S1857)*L1857)</f>
        <v/>
      </c>
      <c r="N1857" s="7" t="str">
        <f t="shared" si="279"/>
        <v/>
      </c>
      <c r="O1857" s="7" t="str">
        <f t="shared" si="280"/>
        <v/>
      </c>
      <c r="R1857" s="7" t="str">
        <f t="shared" si="281"/>
        <v/>
      </c>
      <c r="W1857" s="9" t="str">
        <f t="shared" si="282"/>
        <v/>
      </c>
      <c r="AH1857" s="9" t="str">
        <f t="shared" si="283"/>
        <v/>
      </c>
      <c r="AI1857" s="9" t="str">
        <f t="shared" si="284"/>
        <v/>
      </c>
    </row>
    <row r="1858" spans="1:35" ht="20.100000000000001" customHeight="1">
      <c r="A1858" s="8" t="str">
        <f t="shared" si="285"/>
        <v/>
      </c>
      <c r="M1858" s="7" t="str">
        <f>IF(A1858="","",IF(S1858="",IF(A1858="","",VLOOKUP(K1858,calendar_price_2013,MATCH(SUMIF(A$2:A12448,A1858,L$2:L12448),Sheet2!$C$1:$P$1,0)+1,0)),S1858)*L1858)</f>
        <v/>
      </c>
      <c r="N1858" s="7" t="str">
        <f t="shared" si="279"/>
        <v/>
      </c>
      <c r="O1858" s="7" t="str">
        <f t="shared" si="280"/>
        <v/>
      </c>
      <c r="R1858" s="7" t="str">
        <f t="shared" si="281"/>
        <v/>
      </c>
      <c r="W1858" s="9" t="str">
        <f t="shared" si="282"/>
        <v/>
      </c>
      <c r="AH1858" s="9" t="str">
        <f t="shared" si="283"/>
        <v/>
      </c>
      <c r="AI1858" s="9" t="str">
        <f t="shared" si="284"/>
        <v/>
      </c>
    </row>
    <row r="1859" spans="1:35" ht="20.100000000000001" customHeight="1">
      <c r="A1859" s="8" t="str">
        <f t="shared" si="285"/>
        <v/>
      </c>
      <c r="M1859" s="7" t="str">
        <f>IF(A1859="","",IF(S1859="",IF(A1859="","",VLOOKUP(K1859,calendar_price_2013,MATCH(SUMIF(A$2:A12449,A1859,L$2:L12449),Sheet2!$C$1:$P$1,0)+1,0)),S1859)*L1859)</f>
        <v/>
      </c>
      <c r="N1859" s="7" t="str">
        <f t="shared" si="279"/>
        <v/>
      </c>
      <c r="O1859" s="7" t="str">
        <f t="shared" si="280"/>
        <v/>
      </c>
      <c r="R1859" s="7" t="str">
        <f t="shared" si="281"/>
        <v/>
      </c>
      <c r="W1859" s="9" t="str">
        <f t="shared" si="282"/>
        <v/>
      </c>
      <c r="AH1859" s="9" t="str">
        <f t="shared" si="283"/>
        <v/>
      </c>
      <c r="AI1859" s="9" t="str">
        <f t="shared" si="284"/>
        <v/>
      </c>
    </row>
    <row r="1860" spans="1:35" ht="20.100000000000001" customHeight="1">
      <c r="A1860" s="8" t="str">
        <f t="shared" si="285"/>
        <v/>
      </c>
      <c r="M1860" s="7" t="str">
        <f>IF(A1860="","",IF(S1860="",IF(A1860="","",VLOOKUP(K1860,calendar_price_2013,MATCH(SUMIF(A$2:A12450,A1860,L$2:L12450),Sheet2!$C$1:$P$1,0)+1,0)),S1860)*L1860)</f>
        <v/>
      </c>
      <c r="N1860" s="7" t="str">
        <f t="shared" si="279"/>
        <v/>
      </c>
      <c r="O1860" s="7" t="str">
        <f t="shared" si="280"/>
        <v/>
      </c>
      <c r="R1860" s="7" t="str">
        <f t="shared" si="281"/>
        <v/>
      </c>
      <c r="W1860" s="9" t="str">
        <f t="shared" si="282"/>
        <v/>
      </c>
      <c r="AH1860" s="9" t="str">
        <f t="shared" si="283"/>
        <v/>
      </c>
      <c r="AI1860" s="9" t="str">
        <f t="shared" si="284"/>
        <v/>
      </c>
    </row>
    <row r="1861" spans="1:35" ht="20.100000000000001" customHeight="1">
      <c r="A1861" s="8" t="str">
        <f t="shared" si="285"/>
        <v/>
      </c>
      <c r="M1861" s="7" t="str">
        <f>IF(A1861="","",IF(S1861="",IF(A1861="","",VLOOKUP(K1861,calendar_price_2013,MATCH(SUMIF(A$2:A12451,A1861,L$2:L12451),Sheet2!$C$1:$P$1,0)+1,0)),S1861)*L1861)</f>
        <v/>
      </c>
      <c r="N1861" s="7" t="str">
        <f t="shared" si="279"/>
        <v/>
      </c>
      <c r="O1861" s="7" t="str">
        <f t="shared" si="280"/>
        <v/>
      </c>
      <c r="R1861" s="7" t="str">
        <f t="shared" si="281"/>
        <v/>
      </c>
      <c r="W1861" s="9" t="str">
        <f t="shared" si="282"/>
        <v/>
      </c>
      <c r="AH1861" s="9" t="str">
        <f t="shared" si="283"/>
        <v/>
      </c>
      <c r="AI1861" s="9" t="str">
        <f t="shared" si="284"/>
        <v/>
      </c>
    </row>
    <row r="1862" spans="1:35" ht="20.100000000000001" customHeight="1">
      <c r="A1862" s="8" t="str">
        <f t="shared" si="285"/>
        <v/>
      </c>
      <c r="M1862" s="7" t="str">
        <f>IF(A1862="","",IF(S1862="",IF(A1862="","",VLOOKUP(K1862,calendar_price_2013,MATCH(SUMIF(A$2:A12452,A1862,L$2:L12452),Sheet2!$C$1:$P$1,0)+1,0)),S1862)*L1862)</f>
        <v/>
      </c>
      <c r="N1862" s="7" t="str">
        <f t="shared" si="279"/>
        <v/>
      </c>
      <c r="O1862" s="7" t="str">
        <f t="shared" si="280"/>
        <v/>
      </c>
      <c r="R1862" s="7" t="str">
        <f t="shared" si="281"/>
        <v/>
      </c>
      <c r="W1862" s="9" t="str">
        <f t="shared" si="282"/>
        <v/>
      </c>
      <c r="AH1862" s="9" t="str">
        <f t="shared" si="283"/>
        <v/>
      </c>
      <c r="AI1862" s="9" t="str">
        <f t="shared" si="284"/>
        <v/>
      </c>
    </row>
    <row r="1863" spans="1:35" ht="20.100000000000001" customHeight="1">
      <c r="A1863" s="8" t="str">
        <f t="shared" si="285"/>
        <v/>
      </c>
      <c r="M1863" s="7" t="str">
        <f>IF(A1863="","",IF(S1863="",IF(A1863="","",VLOOKUP(K1863,calendar_price_2013,MATCH(SUMIF(A$2:A12453,A1863,L$2:L12453),Sheet2!$C$1:$P$1,0)+1,0)),S1863)*L1863)</f>
        <v/>
      </c>
      <c r="N1863" s="7" t="str">
        <f t="shared" si="279"/>
        <v/>
      </c>
      <c r="O1863" s="7" t="str">
        <f t="shared" si="280"/>
        <v/>
      </c>
      <c r="R1863" s="7" t="str">
        <f t="shared" si="281"/>
        <v/>
      </c>
      <c r="W1863" s="9" t="str">
        <f t="shared" si="282"/>
        <v/>
      </c>
      <c r="AH1863" s="9" t="str">
        <f t="shared" si="283"/>
        <v/>
      </c>
      <c r="AI1863" s="9" t="str">
        <f t="shared" si="284"/>
        <v/>
      </c>
    </row>
    <row r="1864" spans="1:35" ht="20.100000000000001" customHeight="1">
      <c r="A1864" s="8" t="str">
        <f t="shared" si="285"/>
        <v/>
      </c>
      <c r="M1864" s="7" t="str">
        <f>IF(A1864="","",IF(S1864="",IF(A1864="","",VLOOKUP(K1864,calendar_price_2013,MATCH(SUMIF(A$2:A12454,A1864,L$2:L12454),Sheet2!$C$1:$P$1,0)+1,0)),S1864)*L1864)</f>
        <v/>
      </c>
      <c r="N1864" s="7" t="str">
        <f t="shared" si="279"/>
        <v/>
      </c>
      <c r="O1864" s="7" t="str">
        <f t="shared" si="280"/>
        <v/>
      </c>
      <c r="R1864" s="7" t="str">
        <f t="shared" si="281"/>
        <v/>
      </c>
      <c r="W1864" s="9" t="str">
        <f t="shared" si="282"/>
        <v/>
      </c>
      <c r="AH1864" s="9" t="str">
        <f t="shared" si="283"/>
        <v/>
      </c>
      <c r="AI1864" s="9" t="str">
        <f t="shared" si="284"/>
        <v/>
      </c>
    </row>
    <row r="1865" spans="1:35">
      <c r="A1865" s="8" t="str">
        <f t="shared" si="285"/>
        <v/>
      </c>
      <c r="M1865" s="7" t="str">
        <f>IF(A1865="","",IF(S1865="",IF(A1865="","",VLOOKUP(K1865,calendar_price_2013,MATCH(SUMIF(A$2:A12455,A1865,L$2:L12455),Sheet2!$C$1:$P$1,0)+1,0)),S1865)*L1865)</f>
        <v/>
      </c>
      <c r="N1865" s="7" t="str">
        <f t="shared" si="279"/>
        <v/>
      </c>
      <c r="O1865" s="7" t="str">
        <f t="shared" si="280"/>
        <v/>
      </c>
      <c r="R1865" s="7" t="str">
        <f t="shared" si="281"/>
        <v/>
      </c>
      <c r="W1865" s="9" t="str">
        <f t="shared" si="282"/>
        <v/>
      </c>
      <c r="AH1865" s="9" t="str">
        <f t="shared" si="283"/>
        <v/>
      </c>
      <c r="AI1865" s="9" t="str">
        <f t="shared" si="284"/>
        <v/>
      </c>
    </row>
    <row r="1866" spans="1:35">
      <c r="A1866" s="8" t="str">
        <f t="shared" si="285"/>
        <v/>
      </c>
      <c r="M1866" s="7" t="str">
        <f>IF(A1866="","",IF(S1866="",IF(A1866="","",VLOOKUP(K1866,calendar_price_2013,MATCH(SUMIF(A$2:A12456,A1866,L$2:L12456),Sheet2!$C$1:$P$1,0)+1,0)),S1866)*L1866)</f>
        <v/>
      </c>
      <c r="N1866" s="7" t="str">
        <f t="shared" si="279"/>
        <v/>
      </c>
      <c r="O1866" s="7" t="str">
        <f t="shared" si="280"/>
        <v/>
      </c>
      <c r="R1866" s="7" t="str">
        <f t="shared" si="281"/>
        <v/>
      </c>
      <c r="W1866" s="9" t="str">
        <f t="shared" si="282"/>
        <v/>
      </c>
      <c r="AH1866" s="9" t="str">
        <f t="shared" si="283"/>
        <v/>
      </c>
      <c r="AI1866" s="9" t="str">
        <f t="shared" si="284"/>
        <v/>
      </c>
    </row>
    <row r="1867" spans="1:35">
      <c r="A1867" s="8" t="str">
        <f t="shared" si="285"/>
        <v/>
      </c>
      <c r="M1867" s="7" t="str">
        <f>IF(A1867="","",IF(S1867="",IF(A1867="","",VLOOKUP(K1867,calendar_price_2013,MATCH(SUMIF(A$2:A12457,A1867,L$2:L12457),Sheet2!$C$1:$P$1,0)+1,0)),S1867)*L1867)</f>
        <v/>
      </c>
      <c r="N1867" s="7" t="str">
        <f t="shared" si="279"/>
        <v/>
      </c>
      <c r="O1867" s="7" t="str">
        <f t="shared" si="280"/>
        <v/>
      </c>
      <c r="R1867" s="7" t="str">
        <f t="shared" si="281"/>
        <v/>
      </c>
      <c r="W1867" s="9" t="str">
        <f t="shared" si="282"/>
        <v/>
      </c>
      <c r="AH1867" s="9" t="str">
        <f t="shared" si="283"/>
        <v/>
      </c>
      <c r="AI1867" s="9" t="str">
        <f t="shared" si="284"/>
        <v/>
      </c>
    </row>
    <row r="1868" spans="1:35">
      <c r="A1868" s="8" t="str">
        <f t="shared" si="285"/>
        <v/>
      </c>
      <c r="M1868" s="7" t="str">
        <f>IF(A1868="","",IF(S1868="",IF(A1868="","",VLOOKUP(K1868,calendar_price_2013,MATCH(SUMIF(A$2:A12458,A1868,L$2:L12458),Sheet2!$C$1:$P$1,0)+1,0)),S1868)*L1868)</f>
        <v/>
      </c>
      <c r="N1868" s="7" t="str">
        <f t="shared" si="279"/>
        <v/>
      </c>
      <c r="O1868" s="7" t="str">
        <f t="shared" si="280"/>
        <v/>
      </c>
      <c r="R1868" s="7" t="str">
        <f t="shared" si="281"/>
        <v/>
      </c>
      <c r="W1868" s="9" t="str">
        <f t="shared" si="282"/>
        <v/>
      </c>
      <c r="AH1868" s="9" t="str">
        <f t="shared" si="283"/>
        <v/>
      </c>
      <c r="AI1868" s="9" t="str">
        <f t="shared" si="284"/>
        <v/>
      </c>
    </row>
    <row r="1869" spans="1:35">
      <c r="A1869" s="8" t="str">
        <f t="shared" si="285"/>
        <v/>
      </c>
      <c r="M1869" s="7" t="str">
        <f>IF(A1869="","",IF(S1869="",IF(A1869="","",VLOOKUP(K1869,calendar_price_2013,MATCH(SUMIF(A$2:A12459,A1869,L$2:L12459),Sheet2!$C$1:$P$1,0)+1,0)),S1869)*L1869)</f>
        <v/>
      </c>
      <c r="N1869" s="7" t="str">
        <f t="shared" si="279"/>
        <v/>
      </c>
      <c r="O1869" s="7" t="str">
        <f t="shared" si="280"/>
        <v/>
      </c>
      <c r="R1869" s="7" t="str">
        <f t="shared" si="281"/>
        <v/>
      </c>
      <c r="W1869" s="9" t="str">
        <f t="shared" si="282"/>
        <v/>
      </c>
      <c r="AH1869" s="9" t="str">
        <f t="shared" si="283"/>
        <v/>
      </c>
      <c r="AI1869" s="9" t="str">
        <f t="shared" si="284"/>
        <v/>
      </c>
    </row>
    <row r="1870" spans="1:35">
      <c r="A1870" s="8" t="str">
        <f t="shared" si="285"/>
        <v/>
      </c>
      <c r="M1870" s="7" t="str">
        <f>IF(A1870="","",IF(S1870="",IF(A1870="","",VLOOKUP(K1870,calendar_price_2013,MATCH(SUMIF(A$2:A12460,A1870,L$2:L12460),Sheet2!$C$1:$P$1,0)+1,0)),S1870)*L1870)</f>
        <v/>
      </c>
      <c r="N1870" s="7" t="str">
        <f t="shared" si="279"/>
        <v/>
      </c>
      <c r="O1870" s="7" t="str">
        <f t="shared" si="280"/>
        <v/>
      </c>
      <c r="R1870" s="7" t="str">
        <f t="shared" si="281"/>
        <v/>
      </c>
      <c r="W1870" s="9" t="str">
        <f t="shared" si="282"/>
        <v/>
      </c>
      <c r="AH1870" s="9" t="str">
        <f t="shared" si="283"/>
        <v/>
      </c>
      <c r="AI1870" s="9" t="str">
        <f t="shared" si="284"/>
        <v/>
      </c>
    </row>
    <row r="1871" spans="1:35">
      <c r="A1871" s="8" t="str">
        <f t="shared" si="285"/>
        <v/>
      </c>
      <c r="M1871" s="7" t="str">
        <f>IF(A1871="","",IF(S1871="",IF(A1871="","",VLOOKUP(K1871,calendar_price_2013,MATCH(SUMIF(A$2:A12461,A1871,L$2:L12461),Sheet2!$C$1:$P$1,0)+1,0)),S1871)*L1871)</f>
        <v/>
      </c>
      <c r="N1871" s="7" t="str">
        <f t="shared" si="279"/>
        <v/>
      </c>
      <c r="O1871" s="7" t="str">
        <f t="shared" si="280"/>
        <v/>
      </c>
      <c r="R1871" s="7" t="str">
        <f t="shared" si="281"/>
        <v/>
      </c>
      <c r="W1871" s="9" t="str">
        <f t="shared" si="282"/>
        <v/>
      </c>
      <c r="AH1871" s="9" t="str">
        <f t="shared" si="283"/>
        <v/>
      </c>
      <c r="AI1871" s="9" t="str">
        <f t="shared" si="284"/>
        <v/>
      </c>
    </row>
    <row r="1872" spans="1:35">
      <c r="A1872" s="8" t="str">
        <f t="shared" si="285"/>
        <v/>
      </c>
      <c r="M1872" s="7" t="str">
        <f>IF(A1872="","",IF(S1872="",IF(A1872="","",VLOOKUP(K1872,calendar_price_2013,MATCH(SUMIF(A$2:A12462,A1872,L$2:L12462),Sheet2!$C$1:$P$1,0)+1,0)),S1872)*L1872)</f>
        <v/>
      </c>
      <c r="N1872" s="7" t="str">
        <f t="shared" si="279"/>
        <v/>
      </c>
      <c r="O1872" s="7" t="str">
        <f t="shared" si="280"/>
        <v/>
      </c>
      <c r="R1872" s="7" t="str">
        <f t="shared" si="281"/>
        <v/>
      </c>
      <c r="W1872" s="9" t="str">
        <f t="shared" si="282"/>
        <v/>
      </c>
      <c r="AH1872" s="9" t="str">
        <f t="shared" si="283"/>
        <v/>
      </c>
      <c r="AI1872" s="9" t="str">
        <f t="shared" si="284"/>
        <v/>
      </c>
    </row>
    <row r="1873" spans="1:35">
      <c r="A1873" s="8" t="str">
        <f t="shared" si="285"/>
        <v/>
      </c>
      <c r="M1873" s="7" t="str">
        <f>IF(A1873="","",IF(S1873="",IF(A1873="","",VLOOKUP(K1873,calendar_price_2013,MATCH(SUMIF(A$2:A12463,A1873,L$2:L12463),Sheet2!$C$1:$P$1,0)+1,0)),S1873)*L1873)</f>
        <v/>
      </c>
      <c r="N1873" s="7" t="str">
        <f t="shared" si="279"/>
        <v/>
      </c>
      <c r="O1873" s="7" t="str">
        <f t="shared" si="280"/>
        <v/>
      </c>
      <c r="R1873" s="7" t="str">
        <f t="shared" si="281"/>
        <v/>
      </c>
      <c r="W1873" s="9" t="str">
        <f t="shared" si="282"/>
        <v/>
      </c>
      <c r="AH1873" s="9" t="str">
        <f t="shared" si="283"/>
        <v/>
      </c>
      <c r="AI1873" s="9" t="str">
        <f t="shared" si="284"/>
        <v/>
      </c>
    </row>
    <row r="1874" spans="1:35">
      <c r="A1874" s="8" t="str">
        <f t="shared" si="285"/>
        <v/>
      </c>
      <c r="M1874" s="7" t="str">
        <f>IF(A1874="","",IF(S1874="",IF(A1874="","",VLOOKUP(K1874,calendar_price_2013,MATCH(SUMIF(A$2:A12464,A1874,L$2:L12464),Sheet2!$C$1:$P$1,0)+1,0)),S1874)*L1874)</f>
        <v/>
      </c>
      <c r="N1874" s="7" t="str">
        <f t="shared" si="279"/>
        <v/>
      </c>
      <c r="O1874" s="7" t="str">
        <f t="shared" si="280"/>
        <v/>
      </c>
      <c r="R1874" s="7" t="str">
        <f t="shared" si="281"/>
        <v/>
      </c>
      <c r="W1874" s="9" t="str">
        <f t="shared" si="282"/>
        <v/>
      </c>
      <c r="AH1874" s="9" t="str">
        <f t="shared" si="283"/>
        <v/>
      </c>
      <c r="AI1874" s="9" t="str">
        <f t="shared" si="284"/>
        <v/>
      </c>
    </row>
    <row r="1875" spans="1:35">
      <c r="A1875" s="8" t="str">
        <f t="shared" si="285"/>
        <v/>
      </c>
      <c r="M1875" s="7" t="str">
        <f>IF(A1875="","",IF(S1875="",IF(A1875="","",VLOOKUP(K1875,calendar_price_2013,MATCH(SUMIF(A$2:A12465,A1875,L$2:L12465),Sheet2!$C$1:$P$1,0)+1,0)),S1875)*L1875)</f>
        <v/>
      </c>
      <c r="N1875" s="7" t="str">
        <f t="shared" si="279"/>
        <v/>
      </c>
      <c r="O1875" s="7" t="str">
        <f t="shared" si="280"/>
        <v/>
      </c>
      <c r="R1875" s="7" t="str">
        <f t="shared" si="281"/>
        <v/>
      </c>
      <c r="W1875" s="9" t="str">
        <f t="shared" si="282"/>
        <v/>
      </c>
      <c r="AH1875" s="9" t="str">
        <f t="shared" si="283"/>
        <v/>
      </c>
      <c r="AI1875" s="9" t="str">
        <f t="shared" si="284"/>
        <v/>
      </c>
    </row>
    <row r="1876" spans="1:35">
      <c r="A1876" s="8" t="str">
        <f t="shared" si="285"/>
        <v/>
      </c>
      <c r="M1876" s="7" t="str">
        <f>IF(A1876="","",IF(S1876="",IF(A1876="","",VLOOKUP(K1876,calendar_price_2013,MATCH(SUMIF(A$2:A12466,A1876,L$2:L12466),Sheet2!$C$1:$P$1,0)+1,0)),S1876)*L1876)</f>
        <v/>
      </c>
      <c r="N1876" s="7" t="str">
        <f t="shared" si="279"/>
        <v/>
      </c>
      <c r="O1876" s="7" t="str">
        <f t="shared" si="280"/>
        <v/>
      </c>
      <c r="R1876" s="7" t="str">
        <f t="shared" si="281"/>
        <v/>
      </c>
      <c r="W1876" s="9" t="str">
        <f t="shared" si="282"/>
        <v/>
      </c>
      <c r="AH1876" s="9" t="str">
        <f t="shared" si="283"/>
        <v/>
      </c>
      <c r="AI1876" s="9" t="str">
        <f t="shared" si="284"/>
        <v/>
      </c>
    </row>
    <row r="1877" spans="1:35">
      <c r="A1877" s="8" t="str">
        <f t="shared" si="285"/>
        <v/>
      </c>
      <c r="M1877" s="7" t="str">
        <f>IF(A1877="","",IF(S1877="",IF(A1877="","",VLOOKUP(K1877,calendar_price_2013,MATCH(SUMIF(A$2:A12467,A1877,L$2:L12467),Sheet2!$C$1:$P$1,0)+1,0)),S1877)*L1877)</f>
        <v/>
      </c>
      <c r="N1877" s="7" t="str">
        <f t="shared" si="279"/>
        <v/>
      </c>
      <c r="O1877" s="7" t="str">
        <f t="shared" si="280"/>
        <v/>
      </c>
      <c r="R1877" s="7" t="str">
        <f t="shared" si="281"/>
        <v/>
      </c>
      <c r="W1877" s="9" t="str">
        <f t="shared" si="282"/>
        <v/>
      </c>
      <c r="AH1877" s="9" t="str">
        <f t="shared" si="283"/>
        <v/>
      </c>
      <c r="AI1877" s="9" t="str">
        <f t="shared" si="284"/>
        <v/>
      </c>
    </row>
    <row r="1878" spans="1:35">
      <c r="A1878" s="8" t="str">
        <f t="shared" si="285"/>
        <v/>
      </c>
      <c r="M1878" s="7" t="str">
        <f>IF(A1878="","",IF(S1878="",IF(A1878="","",VLOOKUP(K1878,calendar_price_2013,MATCH(SUMIF(A$2:A12468,A1878,L$2:L12468),Sheet2!$C$1:$P$1,0)+1,0)),S1878)*L1878)</f>
        <v/>
      </c>
      <c r="N1878" s="7" t="str">
        <f t="shared" si="279"/>
        <v/>
      </c>
      <c r="O1878" s="7" t="str">
        <f t="shared" si="280"/>
        <v/>
      </c>
      <c r="R1878" s="7" t="str">
        <f t="shared" si="281"/>
        <v/>
      </c>
      <c r="W1878" s="9" t="str">
        <f t="shared" si="282"/>
        <v/>
      </c>
      <c r="AH1878" s="9" t="str">
        <f t="shared" si="283"/>
        <v/>
      </c>
      <c r="AI1878" s="9" t="str">
        <f t="shared" si="284"/>
        <v/>
      </c>
    </row>
    <row r="1879" spans="1:35">
      <c r="A1879" s="8" t="str">
        <f t="shared" si="285"/>
        <v/>
      </c>
      <c r="M1879" s="7" t="str">
        <f>IF(A1879="","",IF(S1879="",IF(A1879="","",VLOOKUP(K1879,calendar_price_2013,MATCH(SUMIF(A$2:A12469,A1879,L$2:L12469),Sheet2!$C$1:$P$1,0)+1,0)),S1879)*L1879)</f>
        <v/>
      </c>
      <c r="N1879" s="7" t="str">
        <f t="shared" si="279"/>
        <v/>
      </c>
      <c r="O1879" s="7" t="str">
        <f t="shared" si="280"/>
        <v/>
      </c>
      <c r="R1879" s="7" t="str">
        <f t="shared" si="281"/>
        <v/>
      </c>
      <c r="W1879" s="9" t="str">
        <f t="shared" si="282"/>
        <v/>
      </c>
      <c r="AH1879" s="9" t="str">
        <f t="shared" si="283"/>
        <v/>
      </c>
      <c r="AI1879" s="9" t="str">
        <f t="shared" si="284"/>
        <v/>
      </c>
    </row>
    <row r="1880" spans="1:35">
      <c r="A1880" s="8" t="str">
        <f t="shared" si="285"/>
        <v/>
      </c>
      <c r="M1880" s="7" t="str">
        <f>IF(A1880="","",IF(S1880="",IF(A1880="","",VLOOKUP(K1880,calendar_price_2013,MATCH(SUMIF(A$2:A12470,A1880,L$2:L12470),Sheet2!$C$1:$P$1,0)+1,0)),S1880)*L1880)</f>
        <v/>
      </c>
      <c r="N1880" s="7" t="str">
        <f t="shared" si="279"/>
        <v/>
      </c>
      <c r="O1880" s="7" t="str">
        <f t="shared" si="280"/>
        <v/>
      </c>
      <c r="R1880" s="7" t="str">
        <f t="shared" si="281"/>
        <v/>
      </c>
      <c r="W1880" s="9" t="str">
        <f t="shared" si="282"/>
        <v/>
      </c>
      <c r="AH1880" s="9" t="str">
        <f t="shared" si="283"/>
        <v/>
      </c>
      <c r="AI1880" s="9" t="str">
        <f t="shared" si="284"/>
        <v/>
      </c>
    </row>
    <row r="1881" spans="1:35">
      <c r="A1881" s="8" t="str">
        <f t="shared" si="285"/>
        <v/>
      </c>
      <c r="M1881" s="7" t="str">
        <f>IF(A1881="","",IF(S1881="",IF(A1881="","",VLOOKUP(K1881,calendar_price_2013,MATCH(SUMIF(A$2:A12471,A1881,L$2:L12471),Sheet2!$C$1:$P$1,0)+1,0)),S1881)*L1881)</f>
        <v/>
      </c>
      <c r="N1881" s="7" t="str">
        <f t="shared" si="279"/>
        <v/>
      </c>
      <c r="O1881" s="7" t="str">
        <f t="shared" si="280"/>
        <v/>
      </c>
      <c r="R1881" s="7" t="str">
        <f t="shared" si="281"/>
        <v/>
      </c>
      <c r="W1881" s="9" t="str">
        <f t="shared" si="282"/>
        <v/>
      </c>
      <c r="AH1881" s="9" t="str">
        <f t="shared" si="283"/>
        <v/>
      </c>
      <c r="AI1881" s="9" t="str">
        <f t="shared" si="284"/>
        <v/>
      </c>
    </row>
    <row r="1882" spans="1:35">
      <c r="A1882" s="8" t="str">
        <f t="shared" si="285"/>
        <v/>
      </c>
      <c r="M1882" s="7" t="str">
        <f>IF(A1882="","",IF(S1882="",IF(A1882="","",VLOOKUP(K1882,calendar_price_2013,MATCH(SUMIF(A$2:A12472,A1882,L$2:L12472),Sheet2!$C$1:$P$1,0)+1,0)),S1882)*L1882)</f>
        <v/>
      </c>
      <c r="N1882" s="7" t="str">
        <f t="shared" si="279"/>
        <v/>
      </c>
      <c r="O1882" s="7" t="str">
        <f t="shared" si="280"/>
        <v/>
      </c>
      <c r="R1882" s="7" t="str">
        <f t="shared" si="281"/>
        <v/>
      </c>
      <c r="W1882" s="9" t="str">
        <f t="shared" si="282"/>
        <v/>
      </c>
      <c r="AH1882" s="9" t="str">
        <f t="shared" si="283"/>
        <v/>
      </c>
      <c r="AI1882" s="9" t="str">
        <f t="shared" si="284"/>
        <v/>
      </c>
    </row>
    <row r="1883" spans="1:35">
      <c r="A1883" s="8" t="str">
        <f t="shared" si="285"/>
        <v/>
      </c>
      <c r="M1883" s="7" t="str">
        <f>IF(A1883="","",IF(S1883="",IF(A1883="","",VLOOKUP(K1883,calendar_price_2013,MATCH(SUMIF(A$2:A12473,A1883,L$2:L12473),Sheet2!$C$1:$P$1,0)+1,0)),S1883)*L1883)</f>
        <v/>
      </c>
      <c r="N1883" s="7" t="str">
        <f t="shared" si="279"/>
        <v/>
      </c>
      <c r="O1883" s="7" t="str">
        <f t="shared" si="280"/>
        <v/>
      </c>
      <c r="R1883" s="7" t="str">
        <f t="shared" si="281"/>
        <v/>
      </c>
      <c r="W1883" s="9" t="str">
        <f t="shared" si="282"/>
        <v/>
      </c>
      <c r="AH1883" s="9" t="str">
        <f t="shared" si="283"/>
        <v/>
      </c>
      <c r="AI1883" s="9" t="str">
        <f t="shared" si="284"/>
        <v/>
      </c>
    </row>
    <row r="1884" spans="1:35">
      <c r="A1884" s="8" t="str">
        <f t="shared" si="285"/>
        <v/>
      </c>
      <c r="M1884" s="7" t="str">
        <f>IF(A1884="","",IF(S1884="",IF(A1884="","",VLOOKUP(K1884,calendar_price_2013,MATCH(SUMIF(A$2:A12474,A1884,L$2:L12474),Sheet2!$C$1:$P$1,0)+1,0)),S1884)*L1884)</f>
        <v/>
      </c>
      <c r="N1884" s="7" t="str">
        <f t="shared" si="279"/>
        <v/>
      </c>
      <c r="O1884" s="7" t="str">
        <f t="shared" si="280"/>
        <v/>
      </c>
      <c r="R1884" s="7" t="str">
        <f t="shared" si="281"/>
        <v/>
      </c>
      <c r="W1884" s="9" t="str">
        <f t="shared" si="282"/>
        <v/>
      </c>
      <c r="AH1884" s="9" t="str">
        <f t="shared" si="283"/>
        <v/>
      </c>
      <c r="AI1884" s="9" t="str">
        <f t="shared" si="284"/>
        <v/>
      </c>
    </row>
    <row r="1885" spans="1:35">
      <c r="A1885" s="8" t="str">
        <f t="shared" si="285"/>
        <v/>
      </c>
      <c r="M1885" s="7" t="str">
        <f>IF(A1885="","",IF(S1885="",IF(A1885="","",VLOOKUP(K1885,calendar_price_2013,MATCH(SUMIF(A$2:A12475,A1885,L$2:L12475),Sheet2!$C$1:$P$1,0)+1,0)),S1885)*L1885)</f>
        <v/>
      </c>
      <c r="N1885" s="7" t="str">
        <f t="shared" si="279"/>
        <v/>
      </c>
      <c r="O1885" s="7" t="str">
        <f t="shared" si="280"/>
        <v/>
      </c>
      <c r="R1885" s="7" t="str">
        <f t="shared" si="281"/>
        <v/>
      </c>
      <c r="W1885" s="9" t="str">
        <f t="shared" si="282"/>
        <v/>
      </c>
      <c r="AH1885" s="9" t="str">
        <f t="shared" si="283"/>
        <v/>
      </c>
      <c r="AI1885" s="9" t="str">
        <f t="shared" si="284"/>
        <v/>
      </c>
    </row>
    <row r="1886" spans="1:35">
      <c r="A1886" s="8" t="str">
        <f t="shared" si="285"/>
        <v/>
      </c>
      <c r="M1886" s="7" t="str">
        <f>IF(A1886="","",IF(S1886="",IF(A1886="","",VLOOKUP(K1886,calendar_price_2013,MATCH(SUMIF(A$2:A12476,A1886,L$2:L12476),Sheet2!$C$1:$P$1,0)+1,0)),S1886)*L1886)</f>
        <v/>
      </c>
      <c r="N1886" s="7" t="str">
        <f t="shared" si="279"/>
        <v/>
      </c>
      <c r="O1886" s="7" t="str">
        <f t="shared" si="280"/>
        <v/>
      </c>
      <c r="R1886" s="7" t="str">
        <f t="shared" si="281"/>
        <v/>
      </c>
      <c r="W1886" s="9" t="str">
        <f t="shared" si="282"/>
        <v/>
      </c>
      <c r="AH1886" s="9" t="str">
        <f t="shared" si="283"/>
        <v/>
      </c>
      <c r="AI1886" s="9" t="str">
        <f t="shared" si="284"/>
        <v/>
      </c>
    </row>
    <row r="1887" spans="1:35">
      <c r="A1887" s="8" t="str">
        <f t="shared" si="285"/>
        <v/>
      </c>
      <c r="M1887" s="7" t="str">
        <f>IF(A1887="","",IF(S1887="",IF(A1887="","",VLOOKUP(K1887,calendar_price_2013,MATCH(SUMIF(A$2:A12477,A1887,L$2:L12477),Sheet2!$C$1:$P$1,0)+1,0)),S1887)*L1887)</f>
        <v/>
      </c>
      <c r="N1887" s="7" t="str">
        <f t="shared" si="279"/>
        <v/>
      </c>
      <c r="O1887" s="7" t="str">
        <f t="shared" si="280"/>
        <v/>
      </c>
      <c r="R1887" s="7" t="str">
        <f t="shared" si="281"/>
        <v/>
      </c>
      <c r="W1887" s="9" t="str">
        <f t="shared" si="282"/>
        <v/>
      </c>
      <c r="AH1887" s="9" t="str">
        <f t="shared" si="283"/>
        <v/>
      </c>
      <c r="AI1887" s="9" t="str">
        <f t="shared" si="284"/>
        <v/>
      </c>
    </row>
    <row r="1888" spans="1:35">
      <c r="A1888" s="8" t="str">
        <f t="shared" si="285"/>
        <v/>
      </c>
      <c r="M1888" s="7" t="str">
        <f>IF(A1888="","",IF(S1888="",IF(A1888="","",VLOOKUP(K1888,calendar_price_2013,MATCH(SUMIF(A$2:A12478,A1888,L$2:L12478),Sheet2!$C$1:$P$1,0)+1,0)),S1888)*L1888)</f>
        <v/>
      </c>
      <c r="N1888" s="7" t="str">
        <f t="shared" ref="N1888:N1951" si="286">IF(A1888="","",IF(T1888=1,0,M1888*0.2))</f>
        <v/>
      </c>
      <c r="O1888" s="7" t="str">
        <f t="shared" ref="O1888:O1951" si="287">IF(H1888="","",SUMIF(A1888:A12479,A1888,M1888:M12479)+SUMIF(A1888:A12479,A1888,N1888:N12479))</f>
        <v/>
      </c>
      <c r="R1888" s="7" t="str">
        <f t="shared" si="281"/>
        <v/>
      </c>
      <c r="W1888" s="9" t="str">
        <f t="shared" si="282"/>
        <v/>
      </c>
      <c r="AH1888" s="9" t="str">
        <f t="shared" si="283"/>
        <v/>
      </c>
      <c r="AI1888" s="9" t="str">
        <f t="shared" si="284"/>
        <v/>
      </c>
    </row>
    <row r="1889" spans="1:35">
      <c r="A1889" s="8" t="str">
        <f t="shared" si="285"/>
        <v/>
      </c>
      <c r="M1889" s="7" t="str">
        <f>IF(A1889="","",IF(S1889="",IF(A1889="","",VLOOKUP(K1889,calendar_price_2013,MATCH(SUMIF(A$2:A12479,A1889,L$2:L12479),Sheet2!$C$1:$P$1,0)+1,0)),S1889)*L1889)</f>
        <v/>
      </c>
      <c r="N1889" s="7" t="str">
        <f t="shared" si="286"/>
        <v/>
      </c>
      <c r="O1889" s="7" t="str">
        <f t="shared" si="287"/>
        <v/>
      </c>
      <c r="R1889" s="7" t="str">
        <f t="shared" ref="R1889:R1952" si="288">IF(ISBLANK(Q1889),"",Q1889-O1889)</f>
        <v/>
      </c>
      <c r="W1889" s="9" t="str">
        <f t="shared" ref="W1889:W1952" si="289">IF(B1889="","",IF(AC1889="",0,1))</f>
        <v/>
      </c>
      <c r="AH1889" s="9" t="str">
        <f t="shared" ref="AH1889:AH1952" si="290">IF(H1889="","",SUMIF(A1889:A12480,A1889,L1889:L12480))</f>
        <v/>
      </c>
      <c r="AI1889" s="9" t="str">
        <f t="shared" ref="AI1889:AI1952" si="291">IF(AH1889="","",AH1889/100)</f>
        <v/>
      </c>
    </row>
    <row r="1890" spans="1:35">
      <c r="A1890" s="8" t="str">
        <f t="shared" ref="A1890:A1953" si="292">IF(K1890="","",IF(B1890="",A1889,A1889+1))</f>
        <v/>
      </c>
      <c r="M1890" s="7" t="str">
        <f>IF(A1890="","",IF(S1890="",IF(A1890="","",VLOOKUP(K1890,calendar_price_2013,MATCH(SUMIF(A$2:A12480,A1890,L$2:L12480),Sheet2!$C$1:$P$1,0)+1,0)),S1890)*L1890)</f>
        <v/>
      </c>
      <c r="N1890" s="7" t="str">
        <f t="shared" si="286"/>
        <v/>
      </c>
      <c r="O1890" s="7" t="str">
        <f t="shared" si="287"/>
        <v/>
      </c>
      <c r="R1890" s="7" t="str">
        <f t="shared" si="288"/>
        <v/>
      </c>
      <c r="W1890" s="9" t="str">
        <f t="shared" si="289"/>
        <v/>
      </c>
      <c r="AH1890" s="9" t="str">
        <f t="shared" si="290"/>
        <v/>
      </c>
      <c r="AI1890" s="9" t="str">
        <f t="shared" si="291"/>
        <v/>
      </c>
    </row>
    <row r="1891" spans="1:35">
      <c r="A1891" s="8" t="str">
        <f t="shared" si="292"/>
        <v/>
      </c>
      <c r="M1891" s="7" t="str">
        <f>IF(A1891="","",IF(S1891="",IF(A1891="","",VLOOKUP(K1891,calendar_price_2013,MATCH(SUMIF(A$2:A12481,A1891,L$2:L12481),Sheet2!$C$1:$P$1,0)+1,0)),S1891)*L1891)</f>
        <v/>
      </c>
      <c r="N1891" s="7" t="str">
        <f t="shared" si="286"/>
        <v/>
      </c>
      <c r="O1891" s="7" t="str">
        <f t="shared" si="287"/>
        <v/>
      </c>
      <c r="R1891" s="7" t="str">
        <f t="shared" si="288"/>
        <v/>
      </c>
      <c r="W1891" s="9" t="str">
        <f t="shared" si="289"/>
        <v/>
      </c>
      <c r="AH1891" s="9" t="str">
        <f t="shared" si="290"/>
        <v/>
      </c>
      <c r="AI1891" s="9" t="str">
        <f t="shared" si="291"/>
        <v/>
      </c>
    </row>
    <row r="1892" spans="1:35">
      <c r="A1892" s="8" t="str">
        <f t="shared" si="292"/>
        <v/>
      </c>
      <c r="M1892" s="7" t="str">
        <f>IF(A1892="","",IF(S1892="",IF(A1892="","",VLOOKUP(K1892,calendar_price_2013,MATCH(SUMIF(A$2:A12482,A1892,L$2:L12482),Sheet2!$C$1:$P$1,0)+1,0)),S1892)*L1892)</f>
        <v/>
      </c>
      <c r="N1892" s="7" t="str">
        <f t="shared" si="286"/>
        <v/>
      </c>
      <c r="O1892" s="7" t="str">
        <f t="shared" si="287"/>
        <v/>
      </c>
      <c r="R1892" s="7" t="str">
        <f t="shared" si="288"/>
        <v/>
      </c>
      <c r="W1892" s="9" t="str">
        <f t="shared" si="289"/>
        <v/>
      </c>
      <c r="AH1892" s="9" t="str">
        <f t="shared" si="290"/>
        <v/>
      </c>
      <c r="AI1892" s="9" t="str">
        <f t="shared" si="291"/>
        <v/>
      </c>
    </row>
    <row r="1893" spans="1:35">
      <c r="A1893" s="8" t="str">
        <f t="shared" si="292"/>
        <v/>
      </c>
      <c r="M1893" s="7" t="str">
        <f>IF(A1893="","",IF(S1893="",IF(A1893="","",VLOOKUP(K1893,calendar_price_2013,MATCH(SUMIF(A$2:A12483,A1893,L$2:L12483),Sheet2!$C$1:$P$1,0)+1,0)),S1893)*L1893)</f>
        <v/>
      </c>
      <c r="N1893" s="7" t="str">
        <f t="shared" si="286"/>
        <v/>
      </c>
      <c r="O1893" s="7" t="str">
        <f t="shared" si="287"/>
        <v/>
      </c>
      <c r="R1893" s="7" t="str">
        <f t="shared" si="288"/>
        <v/>
      </c>
      <c r="W1893" s="9" t="str">
        <f t="shared" si="289"/>
        <v/>
      </c>
      <c r="AH1893" s="9" t="str">
        <f t="shared" si="290"/>
        <v/>
      </c>
      <c r="AI1893" s="9" t="str">
        <f t="shared" si="291"/>
        <v/>
      </c>
    </row>
    <row r="1894" spans="1:35">
      <c r="A1894" s="8" t="str">
        <f t="shared" si="292"/>
        <v/>
      </c>
      <c r="M1894" s="7" t="str">
        <f>IF(A1894="","",IF(S1894="",IF(A1894="","",VLOOKUP(K1894,calendar_price_2013,MATCH(SUMIF(A$2:A12484,A1894,L$2:L12484),Sheet2!$C$1:$P$1,0)+1,0)),S1894)*L1894)</f>
        <v/>
      </c>
      <c r="N1894" s="7" t="str">
        <f t="shared" si="286"/>
        <v/>
      </c>
      <c r="O1894" s="7" t="str">
        <f t="shared" si="287"/>
        <v/>
      </c>
      <c r="R1894" s="7" t="str">
        <f t="shared" si="288"/>
        <v/>
      </c>
      <c r="W1894" s="9" t="str">
        <f t="shared" si="289"/>
        <v/>
      </c>
      <c r="AH1894" s="9" t="str">
        <f t="shared" si="290"/>
        <v/>
      </c>
      <c r="AI1894" s="9" t="str">
        <f t="shared" si="291"/>
        <v/>
      </c>
    </row>
    <row r="1895" spans="1:35">
      <c r="A1895" s="8" t="str">
        <f t="shared" si="292"/>
        <v/>
      </c>
      <c r="M1895" s="7" t="str">
        <f>IF(A1895="","",IF(S1895="",IF(A1895="","",VLOOKUP(K1895,calendar_price_2013,MATCH(SUMIF(A$2:A12485,A1895,L$2:L12485),Sheet2!$C$1:$P$1,0)+1,0)),S1895)*L1895)</f>
        <v/>
      </c>
      <c r="N1895" s="7" t="str">
        <f t="shared" si="286"/>
        <v/>
      </c>
      <c r="O1895" s="7" t="str">
        <f t="shared" si="287"/>
        <v/>
      </c>
      <c r="R1895" s="7" t="str">
        <f t="shared" si="288"/>
        <v/>
      </c>
      <c r="W1895" s="9" t="str">
        <f t="shared" si="289"/>
        <v/>
      </c>
      <c r="AH1895" s="9" t="str">
        <f t="shared" si="290"/>
        <v/>
      </c>
      <c r="AI1895" s="9" t="str">
        <f t="shared" si="291"/>
        <v/>
      </c>
    </row>
    <row r="1896" spans="1:35">
      <c r="A1896" s="8" t="str">
        <f t="shared" si="292"/>
        <v/>
      </c>
      <c r="M1896" s="7" t="str">
        <f>IF(A1896="","",IF(S1896="",IF(A1896="","",VLOOKUP(K1896,calendar_price_2013,MATCH(SUMIF(A$2:A12486,A1896,L$2:L12486),Sheet2!$C$1:$P$1,0)+1,0)),S1896)*L1896)</f>
        <v/>
      </c>
      <c r="N1896" s="7" t="str">
        <f t="shared" si="286"/>
        <v/>
      </c>
      <c r="O1896" s="7" t="str">
        <f t="shared" si="287"/>
        <v/>
      </c>
      <c r="R1896" s="7" t="str">
        <f t="shared" si="288"/>
        <v/>
      </c>
      <c r="W1896" s="9" t="str">
        <f t="shared" si="289"/>
        <v/>
      </c>
      <c r="AH1896" s="9" t="str">
        <f t="shared" si="290"/>
        <v/>
      </c>
      <c r="AI1896" s="9" t="str">
        <f t="shared" si="291"/>
        <v/>
      </c>
    </row>
    <row r="1897" spans="1:35">
      <c r="A1897" s="8" t="str">
        <f t="shared" si="292"/>
        <v/>
      </c>
      <c r="M1897" s="7" t="str">
        <f>IF(A1897="","",IF(S1897="",IF(A1897="","",VLOOKUP(K1897,calendar_price_2013,MATCH(SUMIF(A$2:A12487,A1897,L$2:L12487),Sheet2!$C$1:$P$1,0)+1,0)),S1897)*L1897)</f>
        <v/>
      </c>
      <c r="N1897" s="7" t="str">
        <f t="shared" si="286"/>
        <v/>
      </c>
      <c r="O1897" s="7" t="str">
        <f t="shared" si="287"/>
        <v/>
      </c>
      <c r="R1897" s="7" t="str">
        <f t="shared" si="288"/>
        <v/>
      </c>
      <c r="W1897" s="9" t="str">
        <f t="shared" si="289"/>
        <v/>
      </c>
      <c r="AH1897" s="9" t="str">
        <f t="shared" si="290"/>
        <v/>
      </c>
      <c r="AI1897" s="9" t="str">
        <f t="shared" si="291"/>
        <v/>
      </c>
    </row>
    <row r="1898" spans="1:35">
      <c r="A1898" s="8" t="str">
        <f t="shared" si="292"/>
        <v/>
      </c>
      <c r="M1898" s="7" t="str">
        <f>IF(A1898="","",IF(S1898="",IF(A1898="","",VLOOKUP(K1898,calendar_price_2013,MATCH(SUMIF(A$2:A12488,A1898,L$2:L12488),Sheet2!$C$1:$P$1,0)+1,0)),S1898)*L1898)</f>
        <v/>
      </c>
      <c r="N1898" s="7" t="str">
        <f t="shared" si="286"/>
        <v/>
      </c>
      <c r="O1898" s="7" t="str">
        <f t="shared" si="287"/>
        <v/>
      </c>
      <c r="R1898" s="7" t="str">
        <f t="shared" si="288"/>
        <v/>
      </c>
      <c r="W1898" s="9" t="str">
        <f t="shared" si="289"/>
        <v/>
      </c>
      <c r="AH1898" s="9" t="str">
        <f t="shared" si="290"/>
        <v/>
      </c>
      <c r="AI1898" s="9" t="str">
        <f t="shared" si="291"/>
        <v/>
      </c>
    </row>
    <row r="1899" spans="1:35">
      <c r="A1899" s="8" t="str">
        <f t="shared" si="292"/>
        <v/>
      </c>
      <c r="M1899" s="7" t="str">
        <f>IF(A1899="","",IF(S1899="",IF(A1899="","",VLOOKUP(K1899,calendar_price_2013,MATCH(SUMIF(A$2:A12489,A1899,L$2:L12489),Sheet2!$C$1:$P$1,0)+1,0)),S1899)*L1899)</f>
        <v/>
      </c>
      <c r="N1899" s="7" t="str">
        <f t="shared" si="286"/>
        <v/>
      </c>
      <c r="O1899" s="7" t="str">
        <f t="shared" si="287"/>
        <v/>
      </c>
      <c r="R1899" s="7" t="str">
        <f t="shared" si="288"/>
        <v/>
      </c>
      <c r="W1899" s="9" t="str">
        <f t="shared" si="289"/>
        <v/>
      </c>
      <c r="AH1899" s="9" t="str">
        <f t="shared" si="290"/>
        <v/>
      </c>
      <c r="AI1899" s="9" t="str">
        <f t="shared" si="291"/>
        <v/>
      </c>
    </row>
    <row r="1900" spans="1:35">
      <c r="A1900" s="8" t="str">
        <f t="shared" si="292"/>
        <v/>
      </c>
      <c r="M1900" s="7" t="str">
        <f>IF(A1900="","",IF(S1900="",IF(A1900="","",VLOOKUP(K1900,calendar_price_2013,MATCH(SUMIF(A$2:A12490,A1900,L$2:L12490),Sheet2!$C$1:$P$1,0)+1,0)),S1900)*L1900)</f>
        <v/>
      </c>
      <c r="N1900" s="7" t="str">
        <f t="shared" si="286"/>
        <v/>
      </c>
      <c r="O1900" s="7" t="str">
        <f t="shared" si="287"/>
        <v/>
      </c>
      <c r="R1900" s="7" t="str">
        <f t="shared" si="288"/>
        <v/>
      </c>
      <c r="W1900" s="9" t="str">
        <f t="shared" si="289"/>
        <v/>
      </c>
      <c r="AH1900" s="9" t="str">
        <f t="shared" si="290"/>
        <v/>
      </c>
      <c r="AI1900" s="9" t="str">
        <f t="shared" si="291"/>
        <v/>
      </c>
    </row>
    <row r="1901" spans="1:35">
      <c r="A1901" s="8" t="str">
        <f t="shared" si="292"/>
        <v/>
      </c>
      <c r="M1901" s="7" t="str">
        <f>IF(A1901="","",IF(S1901="",IF(A1901="","",VLOOKUP(K1901,calendar_price_2013,MATCH(SUMIF(A$2:A12491,A1901,L$2:L12491),Sheet2!$C$1:$P$1,0)+1,0)),S1901)*L1901)</f>
        <v/>
      </c>
      <c r="N1901" s="7" t="str">
        <f t="shared" si="286"/>
        <v/>
      </c>
      <c r="O1901" s="7" t="str">
        <f t="shared" si="287"/>
        <v/>
      </c>
      <c r="R1901" s="7" t="str">
        <f t="shared" si="288"/>
        <v/>
      </c>
      <c r="W1901" s="9" t="str">
        <f t="shared" si="289"/>
        <v/>
      </c>
      <c r="AH1901" s="9" t="str">
        <f t="shared" si="290"/>
        <v/>
      </c>
      <c r="AI1901" s="9" t="str">
        <f t="shared" si="291"/>
        <v/>
      </c>
    </row>
    <row r="1902" spans="1:35">
      <c r="A1902" s="8" t="str">
        <f t="shared" si="292"/>
        <v/>
      </c>
      <c r="M1902" s="7" t="str">
        <f>IF(A1902="","",IF(S1902="",IF(A1902="","",VLOOKUP(K1902,calendar_price_2013,MATCH(SUMIF(A$2:A12492,A1902,L$2:L12492),Sheet2!$C$1:$P$1,0)+1,0)),S1902)*L1902)</f>
        <v/>
      </c>
      <c r="N1902" s="7" t="str">
        <f t="shared" si="286"/>
        <v/>
      </c>
      <c r="O1902" s="7" t="str">
        <f t="shared" si="287"/>
        <v/>
      </c>
      <c r="R1902" s="7" t="str">
        <f t="shared" si="288"/>
        <v/>
      </c>
      <c r="W1902" s="9" t="str">
        <f t="shared" si="289"/>
        <v/>
      </c>
      <c r="AH1902" s="9" t="str">
        <f t="shared" si="290"/>
        <v/>
      </c>
      <c r="AI1902" s="9" t="str">
        <f t="shared" si="291"/>
        <v/>
      </c>
    </row>
    <row r="1903" spans="1:35">
      <c r="A1903" s="8" t="str">
        <f t="shared" si="292"/>
        <v/>
      </c>
      <c r="M1903" s="7" t="str">
        <f>IF(A1903="","",IF(S1903="",IF(A1903="","",VLOOKUP(K1903,calendar_price_2013,MATCH(SUMIF(A$2:A12493,A1903,L$2:L12493),Sheet2!$C$1:$P$1,0)+1,0)),S1903)*L1903)</f>
        <v/>
      </c>
      <c r="N1903" s="7" t="str">
        <f t="shared" si="286"/>
        <v/>
      </c>
      <c r="O1903" s="7" t="str">
        <f t="shared" si="287"/>
        <v/>
      </c>
      <c r="R1903" s="7" t="str">
        <f t="shared" si="288"/>
        <v/>
      </c>
      <c r="W1903" s="9" t="str">
        <f t="shared" si="289"/>
        <v/>
      </c>
      <c r="AH1903" s="9" t="str">
        <f t="shared" si="290"/>
        <v/>
      </c>
      <c r="AI1903" s="9" t="str">
        <f t="shared" si="291"/>
        <v/>
      </c>
    </row>
    <row r="1904" spans="1:35">
      <c r="A1904" s="8" t="str">
        <f t="shared" si="292"/>
        <v/>
      </c>
      <c r="M1904" s="7" t="str">
        <f>IF(A1904="","",IF(S1904="",IF(A1904="","",VLOOKUP(K1904,calendar_price_2013,MATCH(SUMIF(A$2:A12494,A1904,L$2:L12494),Sheet2!$C$1:$P$1,0)+1,0)),S1904)*L1904)</f>
        <v/>
      </c>
      <c r="N1904" s="7" t="str">
        <f t="shared" si="286"/>
        <v/>
      </c>
      <c r="O1904" s="7" t="str">
        <f t="shared" si="287"/>
        <v/>
      </c>
      <c r="R1904" s="7" t="str">
        <f t="shared" si="288"/>
        <v/>
      </c>
      <c r="W1904" s="9" t="str">
        <f t="shared" si="289"/>
        <v/>
      </c>
      <c r="AH1904" s="9" t="str">
        <f t="shared" si="290"/>
        <v/>
      </c>
      <c r="AI1904" s="9" t="str">
        <f t="shared" si="291"/>
        <v/>
      </c>
    </row>
    <row r="1905" spans="1:35">
      <c r="A1905" s="8" t="str">
        <f t="shared" si="292"/>
        <v/>
      </c>
      <c r="M1905" s="7" t="str">
        <f>IF(A1905="","",IF(S1905="",IF(A1905="","",VLOOKUP(K1905,calendar_price_2013,MATCH(SUMIF(A$2:A12495,A1905,L$2:L12495),Sheet2!$C$1:$P$1,0)+1,0)),S1905)*L1905)</f>
        <v/>
      </c>
      <c r="N1905" s="7" t="str">
        <f t="shared" si="286"/>
        <v/>
      </c>
      <c r="O1905" s="7" t="str">
        <f t="shared" si="287"/>
        <v/>
      </c>
      <c r="R1905" s="7" t="str">
        <f t="shared" si="288"/>
        <v/>
      </c>
      <c r="W1905" s="9" t="str">
        <f t="shared" si="289"/>
        <v/>
      </c>
      <c r="AH1905" s="9" t="str">
        <f t="shared" si="290"/>
        <v/>
      </c>
      <c r="AI1905" s="9" t="str">
        <f t="shared" si="291"/>
        <v/>
      </c>
    </row>
    <row r="1906" spans="1:35">
      <c r="A1906" s="8" t="str">
        <f t="shared" si="292"/>
        <v/>
      </c>
      <c r="M1906" s="7" t="str">
        <f>IF(A1906="","",IF(S1906="",IF(A1906="","",VLOOKUP(K1906,calendar_price_2013,MATCH(SUMIF(A$2:A12496,A1906,L$2:L12496),Sheet2!$C$1:$P$1,0)+1,0)),S1906)*L1906)</f>
        <v/>
      </c>
      <c r="N1906" s="7" t="str">
        <f t="shared" si="286"/>
        <v/>
      </c>
      <c r="O1906" s="7" t="str">
        <f t="shared" si="287"/>
        <v/>
      </c>
      <c r="R1906" s="7" t="str">
        <f t="shared" si="288"/>
        <v/>
      </c>
      <c r="W1906" s="9" t="str">
        <f t="shared" si="289"/>
        <v/>
      </c>
      <c r="AH1906" s="9" t="str">
        <f t="shared" si="290"/>
        <v/>
      </c>
      <c r="AI1906" s="9" t="str">
        <f t="shared" si="291"/>
        <v/>
      </c>
    </row>
    <row r="1907" spans="1:35">
      <c r="A1907" s="8" t="str">
        <f t="shared" si="292"/>
        <v/>
      </c>
      <c r="M1907" s="7" t="str">
        <f>IF(A1907="","",IF(S1907="",IF(A1907="","",VLOOKUP(K1907,calendar_price_2013,MATCH(SUMIF(A$2:A12497,A1907,L$2:L12497),Sheet2!$C$1:$P$1,0)+1,0)),S1907)*L1907)</f>
        <v/>
      </c>
      <c r="N1907" s="7" t="str">
        <f t="shared" si="286"/>
        <v/>
      </c>
      <c r="O1907" s="7" t="str">
        <f t="shared" si="287"/>
        <v/>
      </c>
      <c r="R1907" s="7" t="str">
        <f t="shared" si="288"/>
        <v/>
      </c>
      <c r="W1907" s="9" t="str">
        <f t="shared" si="289"/>
        <v/>
      </c>
      <c r="AH1907" s="9" t="str">
        <f t="shared" si="290"/>
        <v/>
      </c>
      <c r="AI1907" s="9" t="str">
        <f t="shared" si="291"/>
        <v/>
      </c>
    </row>
    <row r="1908" spans="1:35">
      <c r="A1908" s="8" t="str">
        <f t="shared" si="292"/>
        <v/>
      </c>
      <c r="M1908" s="7" t="str">
        <f>IF(A1908="","",IF(S1908="",IF(A1908="","",VLOOKUP(K1908,calendar_price_2013,MATCH(SUMIF(A$2:A12498,A1908,L$2:L12498),Sheet2!$C$1:$P$1,0)+1,0)),S1908)*L1908)</f>
        <v/>
      </c>
      <c r="N1908" s="7" t="str">
        <f t="shared" si="286"/>
        <v/>
      </c>
      <c r="O1908" s="7" t="str">
        <f t="shared" si="287"/>
        <v/>
      </c>
      <c r="R1908" s="7" t="str">
        <f t="shared" si="288"/>
        <v/>
      </c>
      <c r="W1908" s="9" t="str">
        <f t="shared" si="289"/>
        <v/>
      </c>
      <c r="AH1908" s="9" t="str">
        <f t="shared" si="290"/>
        <v/>
      </c>
      <c r="AI1908" s="9" t="str">
        <f t="shared" si="291"/>
        <v/>
      </c>
    </row>
    <row r="1909" spans="1:35">
      <c r="A1909" s="8" t="str">
        <f t="shared" si="292"/>
        <v/>
      </c>
      <c r="M1909" s="7" t="str">
        <f>IF(A1909="","",IF(S1909="",IF(A1909="","",VLOOKUP(K1909,calendar_price_2013,MATCH(SUMIF(A$2:A12499,A1909,L$2:L12499),Sheet2!$C$1:$P$1,0)+1,0)),S1909)*L1909)</f>
        <v/>
      </c>
      <c r="N1909" s="7" t="str">
        <f t="shared" si="286"/>
        <v/>
      </c>
      <c r="O1909" s="7" t="str">
        <f t="shared" si="287"/>
        <v/>
      </c>
      <c r="R1909" s="7" t="str">
        <f t="shared" si="288"/>
        <v/>
      </c>
      <c r="W1909" s="9" t="str">
        <f t="shared" si="289"/>
        <v/>
      </c>
      <c r="AH1909" s="9" t="str">
        <f t="shared" si="290"/>
        <v/>
      </c>
      <c r="AI1909" s="9" t="str">
        <f t="shared" si="291"/>
        <v/>
      </c>
    </row>
    <row r="1910" spans="1:35">
      <c r="A1910" s="8" t="str">
        <f t="shared" si="292"/>
        <v/>
      </c>
      <c r="M1910" s="7" t="str">
        <f>IF(A1910="","",IF(S1910="",IF(A1910="","",VLOOKUP(K1910,calendar_price_2013,MATCH(SUMIF(A$2:A12500,A1910,L$2:L12500),Sheet2!$C$1:$P$1,0)+1,0)),S1910)*L1910)</f>
        <v/>
      </c>
      <c r="N1910" s="7" t="str">
        <f t="shared" si="286"/>
        <v/>
      </c>
      <c r="O1910" s="7" t="str">
        <f t="shared" si="287"/>
        <v/>
      </c>
      <c r="R1910" s="7" t="str">
        <f t="shared" si="288"/>
        <v/>
      </c>
      <c r="W1910" s="9" t="str">
        <f t="shared" si="289"/>
        <v/>
      </c>
      <c r="AH1910" s="9" t="str">
        <f t="shared" si="290"/>
        <v/>
      </c>
      <c r="AI1910" s="9" t="str">
        <f t="shared" si="291"/>
        <v/>
      </c>
    </row>
    <row r="1911" spans="1:35">
      <c r="A1911" s="8" t="str">
        <f t="shared" si="292"/>
        <v/>
      </c>
      <c r="M1911" s="7" t="str">
        <f>IF(A1911="","",IF(S1911="",IF(A1911="","",VLOOKUP(K1911,calendar_price_2013,MATCH(SUMIF(A$2:A12501,A1911,L$2:L12501),Sheet2!$C$1:$P$1,0)+1,0)),S1911)*L1911)</f>
        <v/>
      </c>
      <c r="N1911" s="7" t="str">
        <f t="shared" si="286"/>
        <v/>
      </c>
      <c r="O1911" s="7" t="str">
        <f t="shared" si="287"/>
        <v/>
      </c>
      <c r="R1911" s="7" t="str">
        <f t="shared" si="288"/>
        <v/>
      </c>
      <c r="W1911" s="9" t="str">
        <f t="shared" si="289"/>
        <v/>
      </c>
      <c r="AH1911" s="9" t="str">
        <f t="shared" si="290"/>
        <v/>
      </c>
      <c r="AI1911" s="9" t="str">
        <f t="shared" si="291"/>
        <v/>
      </c>
    </row>
    <row r="1912" spans="1:35">
      <c r="A1912" s="8" t="str">
        <f t="shared" si="292"/>
        <v/>
      </c>
      <c r="M1912" s="7" t="str">
        <f>IF(A1912="","",IF(S1912="",IF(A1912="","",VLOOKUP(K1912,calendar_price_2013,MATCH(SUMIF(A$2:A12502,A1912,L$2:L12502),Sheet2!$C$1:$P$1,0)+1,0)),S1912)*L1912)</f>
        <v/>
      </c>
      <c r="N1912" s="7" t="str">
        <f t="shared" si="286"/>
        <v/>
      </c>
      <c r="O1912" s="7" t="str">
        <f t="shared" si="287"/>
        <v/>
      </c>
      <c r="R1912" s="7" t="str">
        <f t="shared" si="288"/>
        <v/>
      </c>
      <c r="W1912" s="9" t="str">
        <f t="shared" si="289"/>
        <v/>
      </c>
      <c r="AH1912" s="9" t="str">
        <f t="shared" si="290"/>
        <v/>
      </c>
      <c r="AI1912" s="9" t="str">
        <f t="shared" si="291"/>
        <v/>
      </c>
    </row>
    <row r="1913" spans="1:35">
      <c r="A1913" s="8" t="str">
        <f t="shared" si="292"/>
        <v/>
      </c>
      <c r="M1913" s="7" t="str">
        <f>IF(A1913="","",IF(S1913="",IF(A1913="","",VLOOKUP(K1913,calendar_price_2013,MATCH(SUMIF(A$2:A12503,A1913,L$2:L12503),Sheet2!$C$1:$P$1,0)+1,0)),S1913)*L1913)</f>
        <v/>
      </c>
      <c r="N1913" s="7" t="str">
        <f t="shared" si="286"/>
        <v/>
      </c>
      <c r="O1913" s="7" t="str">
        <f t="shared" si="287"/>
        <v/>
      </c>
      <c r="R1913" s="7" t="str">
        <f t="shared" si="288"/>
        <v/>
      </c>
      <c r="W1913" s="9" t="str">
        <f t="shared" si="289"/>
        <v/>
      </c>
      <c r="AH1913" s="9" t="str">
        <f t="shared" si="290"/>
        <v/>
      </c>
      <c r="AI1913" s="9" t="str">
        <f t="shared" si="291"/>
        <v/>
      </c>
    </row>
    <row r="1914" spans="1:35">
      <c r="A1914" s="8" t="str">
        <f t="shared" si="292"/>
        <v/>
      </c>
      <c r="M1914" s="7" t="str">
        <f>IF(A1914="","",IF(S1914="",IF(A1914="","",VLOOKUP(K1914,calendar_price_2013,MATCH(SUMIF(A$2:A12504,A1914,L$2:L12504),Sheet2!$C$1:$P$1,0)+1,0)),S1914)*L1914)</f>
        <v/>
      </c>
      <c r="N1914" s="7" t="str">
        <f t="shared" si="286"/>
        <v/>
      </c>
      <c r="O1914" s="7" t="str">
        <f t="shared" si="287"/>
        <v/>
      </c>
      <c r="R1914" s="7" t="str">
        <f t="shared" si="288"/>
        <v/>
      </c>
      <c r="W1914" s="9" t="str">
        <f t="shared" si="289"/>
        <v/>
      </c>
      <c r="AH1914" s="9" t="str">
        <f t="shared" si="290"/>
        <v/>
      </c>
      <c r="AI1914" s="9" t="str">
        <f t="shared" si="291"/>
        <v/>
      </c>
    </row>
    <row r="1915" spans="1:35">
      <c r="A1915" s="8" t="str">
        <f t="shared" si="292"/>
        <v/>
      </c>
      <c r="M1915" s="7" t="str">
        <f>IF(A1915="","",IF(S1915="",IF(A1915="","",VLOOKUP(K1915,calendar_price_2013,MATCH(SUMIF(A$2:A12505,A1915,L$2:L12505),Sheet2!$C$1:$P$1,0)+1,0)),S1915)*L1915)</f>
        <v/>
      </c>
      <c r="N1915" s="7" t="str">
        <f t="shared" si="286"/>
        <v/>
      </c>
      <c r="O1915" s="7" t="str">
        <f t="shared" si="287"/>
        <v/>
      </c>
      <c r="R1915" s="7" t="str">
        <f t="shared" si="288"/>
        <v/>
      </c>
      <c r="W1915" s="9" t="str">
        <f t="shared" si="289"/>
        <v/>
      </c>
      <c r="AH1915" s="9" t="str">
        <f t="shared" si="290"/>
        <v/>
      </c>
      <c r="AI1915" s="9" t="str">
        <f t="shared" si="291"/>
        <v/>
      </c>
    </row>
    <row r="1916" spans="1:35">
      <c r="A1916" s="8" t="str">
        <f t="shared" si="292"/>
        <v/>
      </c>
      <c r="M1916" s="7" t="str">
        <f>IF(A1916="","",IF(S1916="",IF(A1916="","",VLOOKUP(K1916,calendar_price_2013,MATCH(SUMIF(A$2:A12506,A1916,L$2:L12506),Sheet2!$C$1:$P$1,0)+1,0)),S1916)*L1916)</f>
        <v/>
      </c>
      <c r="N1916" s="7" t="str">
        <f t="shared" si="286"/>
        <v/>
      </c>
      <c r="O1916" s="7" t="str">
        <f t="shared" si="287"/>
        <v/>
      </c>
      <c r="R1916" s="7" t="str">
        <f t="shared" si="288"/>
        <v/>
      </c>
      <c r="W1916" s="9" t="str">
        <f t="shared" si="289"/>
        <v/>
      </c>
      <c r="AH1916" s="9" t="str">
        <f t="shared" si="290"/>
        <v/>
      </c>
      <c r="AI1916" s="9" t="str">
        <f t="shared" si="291"/>
        <v/>
      </c>
    </row>
    <row r="1917" spans="1:35">
      <c r="A1917" s="8" t="str">
        <f t="shared" si="292"/>
        <v/>
      </c>
      <c r="M1917" s="7" t="str">
        <f>IF(A1917="","",IF(S1917="",IF(A1917="","",VLOOKUP(K1917,calendar_price_2013,MATCH(SUMIF(A$2:A12507,A1917,L$2:L12507),Sheet2!$C$1:$P$1,0)+1,0)),S1917)*L1917)</f>
        <v/>
      </c>
      <c r="N1917" s="7" t="str">
        <f t="shared" si="286"/>
        <v/>
      </c>
      <c r="O1917" s="7" t="str">
        <f t="shared" si="287"/>
        <v/>
      </c>
      <c r="R1917" s="7" t="str">
        <f t="shared" si="288"/>
        <v/>
      </c>
      <c r="W1917" s="9" t="str">
        <f t="shared" si="289"/>
        <v/>
      </c>
      <c r="AH1917" s="9" t="str">
        <f t="shared" si="290"/>
        <v/>
      </c>
      <c r="AI1917" s="9" t="str">
        <f t="shared" si="291"/>
        <v/>
      </c>
    </row>
    <row r="1918" spans="1:35">
      <c r="A1918" s="8" t="str">
        <f t="shared" si="292"/>
        <v/>
      </c>
      <c r="M1918" s="7" t="str">
        <f>IF(A1918="","",IF(S1918="",IF(A1918="","",VLOOKUP(K1918,calendar_price_2013,MATCH(SUMIF(A$2:A12508,A1918,L$2:L12508),Sheet2!$C$1:$P$1,0)+1,0)),S1918)*L1918)</f>
        <v/>
      </c>
      <c r="N1918" s="7" t="str">
        <f t="shared" si="286"/>
        <v/>
      </c>
      <c r="O1918" s="7" t="str">
        <f t="shared" si="287"/>
        <v/>
      </c>
      <c r="R1918" s="7" t="str">
        <f t="shared" si="288"/>
        <v/>
      </c>
      <c r="W1918" s="9" t="str">
        <f t="shared" si="289"/>
        <v/>
      </c>
      <c r="AH1918" s="9" t="str">
        <f t="shared" si="290"/>
        <v/>
      </c>
      <c r="AI1918" s="9" t="str">
        <f t="shared" si="291"/>
        <v/>
      </c>
    </row>
    <row r="1919" spans="1:35">
      <c r="A1919" s="8" t="str">
        <f t="shared" si="292"/>
        <v/>
      </c>
      <c r="M1919" s="7" t="str">
        <f>IF(A1919="","",IF(S1919="",IF(A1919="","",VLOOKUP(K1919,calendar_price_2013,MATCH(SUMIF(A$2:A12509,A1919,L$2:L12509),Sheet2!$C$1:$P$1,0)+1,0)),S1919)*L1919)</f>
        <v/>
      </c>
      <c r="N1919" s="7" t="str">
        <f t="shared" si="286"/>
        <v/>
      </c>
      <c r="O1919" s="7" t="str">
        <f t="shared" si="287"/>
        <v/>
      </c>
      <c r="R1919" s="7" t="str">
        <f t="shared" si="288"/>
        <v/>
      </c>
      <c r="W1919" s="9" t="str">
        <f t="shared" si="289"/>
        <v/>
      </c>
      <c r="AH1919" s="9" t="str">
        <f t="shared" si="290"/>
        <v/>
      </c>
      <c r="AI1919" s="9" t="str">
        <f t="shared" si="291"/>
        <v/>
      </c>
    </row>
    <row r="1920" spans="1:35">
      <c r="A1920" s="8" t="str">
        <f t="shared" si="292"/>
        <v/>
      </c>
      <c r="M1920" s="7" t="str">
        <f>IF(A1920="","",IF(S1920="",IF(A1920="","",VLOOKUP(K1920,calendar_price_2013,MATCH(SUMIF(A$2:A12510,A1920,L$2:L12510),Sheet2!$C$1:$P$1,0)+1,0)),S1920)*L1920)</f>
        <v/>
      </c>
      <c r="N1920" s="7" t="str">
        <f t="shared" si="286"/>
        <v/>
      </c>
      <c r="O1920" s="7" t="str">
        <f t="shared" si="287"/>
        <v/>
      </c>
      <c r="R1920" s="7" t="str">
        <f t="shared" si="288"/>
        <v/>
      </c>
      <c r="W1920" s="9" t="str">
        <f t="shared" si="289"/>
        <v/>
      </c>
      <c r="AH1920" s="9" t="str">
        <f t="shared" si="290"/>
        <v/>
      </c>
      <c r="AI1920" s="9" t="str">
        <f t="shared" si="291"/>
        <v/>
      </c>
    </row>
    <row r="1921" spans="1:35">
      <c r="A1921" s="8" t="str">
        <f t="shared" si="292"/>
        <v/>
      </c>
      <c r="M1921" s="7" t="str">
        <f>IF(A1921="","",IF(S1921="",IF(A1921="","",VLOOKUP(K1921,calendar_price_2013,MATCH(SUMIF(A$2:A12511,A1921,L$2:L12511),Sheet2!$C$1:$P$1,0)+1,0)),S1921)*L1921)</f>
        <v/>
      </c>
      <c r="N1921" s="7" t="str">
        <f t="shared" si="286"/>
        <v/>
      </c>
      <c r="O1921" s="7" t="str">
        <f t="shared" si="287"/>
        <v/>
      </c>
      <c r="R1921" s="7" t="str">
        <f t="shared" si="288"/>
        <v/>
      </c>
      <c r="W1921" s="9" t="str">
        <f t="shared" si="289"/>
        <v/>
      </c>
      <c r="AH1921" s="9" t="str">
        <f t="shared" si="290"/>
        <v/>
      </c>
      <c r="AI1921" s="9" t="str">
        <f t="shared" si="291"/>
        <v/>
      </c>
    </row>
    <row r="1922" spans="1:35">
      <c r="A1922" s="8" t="str">
        <f t="shared" si="292"/>
        <v/>
      </c>
      <c r="M1922" s="7" t="str">
        <f>IF(A1922="","",IF(S1922="",IF(A1922="","",VLOOKUP(K1922,calendar_price_2013,MATCH(SUMIF(A$2:A12512,A1922,L$2:L12512),Sheet2!$C$1:$P$1,0)+1,0)),S1922)*L1922)</f>
        <v/>
      </c>
      <c r="N1922" s="7" t="str">
        <f t="shared" si="286"/>
        <v/>
      </c>
      <c r="O1922" s="7" t="str">
        <f t="shared" si="287"/>
        <v/>
      </c>
      <c r="R1922" s="7" t="str">
        <f t="shared" si="288"/>
        <v/>
      </c>
      <c r="W1922" s="9" t="str">
        <f t="shared" si="289"/>
        <v/>
      </c>
      <c r="AH1922" s="9" t="str">
        <f t="shared" si="290"/>
        <v/>
      </c>
      <c r="AI1922" s="9" t="str">
        <f t="shared" si="291"/>
        <v/>
      </c>
    </row>
    <row r="1923" spans="1:35">
      <c r="A1923" s="8" t="str">
        <f t="shared" si="292"/>
        <v/>
      </c>
      <c r="M1923" s="7" t="str">
        <f>IF(A1923="","",IF(S1923="",IF(A1923="","",VLOOKUP(K1923,calendar_price_2013,MATCH(SUMIF(A$2:A12513,A1923,L$2:L12513),Sheet2!$C$1:$P$1,0)+1,0)),S1923)*L1923)</f>
        <v/>
      </c>
      <c r="N1923" s="7" t="str">
        <f t="shared" si="286"/>
        <v/>
      </c>
      <c r="O1923" s="7" t="str">
        <f t="shared" si="287"/>
        <v/>
      </c>
      <c r="R1923" s="7" t="str">
        <f t="shared" si="288"/>
        <v/>
      </c>
      <c r="W1923" s="9" t="str">
        <f t="shared" si="289"/>
        <v/>
      </c>
      <c r="AH1923" s="9" t="str">
        <f t="shared" si="290"/>
        <v/>
      </c>
      <c r="AI1923" s="9" t="str">
        <f t="shared" si="291"/>
        <v/>
      </c>
    </row>
    <row r="1924" spans="1:35">
      <c r="A1924" s="8" t="str">
        <f t="shared" si="292"/>
        <v/>
      </c>
      <c r="M1924" s="7" t="str">
        <f>IF(A1924="","",IF(S1924="",IF(A1924="","",VLOOKUP(K1924,calendar_price_2013,MATCH(SUMIF(A$2:A12514,A1924,L$2:L12514),Sheet2!$C$1:$P$1,0)+1,0)),S1924)*L1924)</f>
        <v/>
      </c>
      <c r="N1924" s="7" t="str">
        <f t="shared" si="286"/>
        <v/>
      </c>
      <c r="O1924" s="7" t="str">
        <f t="shared" si="287"/>
        <v/>
      </c>
      <c r="R1924" s="7" t="str">
        <f t="shared" si="288"/>
        <v/>
      </c>
      <c r="W1924" s="9" t="str">
        <f t="shared" si="289"/>
        <v/>
      </c>
      <c r="AH1924" s="9" t="str">
        <f t="shared" si="290"/>
        <v/>
      </c>
      <c r="AI1924" s="9" t="str">
        <f t="shared" si="291"/>
        <v/>
      </c>
    </row>
    <row r="1925" spans="1:35">
      <c r="A1925" s="8" t="str">
        <f t="shared" si="292"/>
        <v/>
      </c>
      <c r="M1925" s="7" t="str">
        <f>IF(A1925="","",IF(S1925="",IF(A1925="","",VLOOKUP(K1925,calendar_price_2013,MATCH(SUMIF(A$2:A12515,A1925,L$2:L12515),Sheet2!$C$1:$P$1,0)+1,0)),S1925)*L1925)</f>
        <v/>
      </c>
      <c r="N1925" s="7" t="str">
        <f t="shared" si="286"/>
        <v/>
      </c>
      <c r="O1925" s="7" t="str">
        <f t="shared" si="287"/>
        <v/>
      </c>
      <c r="R1925" s="7" t="str">
        <f t="shared" si="288"/>
        <v/>
      </c>
      <c r="W1925" s="9" t="str">
        <f t="shared" si="289"/>
        <v/>
      </c>
      <c r="AH1925" s="9" t="str">
        <f t="shared" si="290"/>
        <v/>
      </c>
      <c r="AI1925" s="9" t="str">
        <f t="shared" si="291"/>
        <v/>
      </c>
    </row>
    <row r="1926" spans="1:35">
      <c r="A1926" s="8" t="str">
        <f t="shared" si="292"/>
        <v/>
      </c>
      <c r="M1926" s="7" t="str">
        <f>IF(A1926="","",IF(S1926="",IF(A1926="","",VLOOKUP(K1926,calendar_price_2013,MATCH(SUMIF(A$2:A12516,A1926,L$2:L12516),Sheet2!$C$1:$P$1,0)+1,0)),S1926)*L1926)</f>
        <v/>
      </c>
      <c r="N1926" s="7" t="str">
        <f t="shared" si="286"/>
        <v/>
      </c>
      <c r="O1926" s="7" t="str">
        <f t="shared" si="287"/>
        <v/>
      </c>
      <c r="R1926" s="7" t="str">
        <f t="shared" si="288"/>
        <v/>
      </c>
      <c r="W1926" s="9" t="str">
        <f t="shared" si="289"/>
        <v/>
      </c>
      <c r="AH1926" s="9" t="str">
        <f t="shared" si="290"/>
        <v/>
      </c>
      <c r="AI1926" s="9" t="str">
        <f t="shared" si="291"/>
        <v/>
      </c>
    </row>
    <row r="1927" spans="1:35">
      <c r="A1927" s="8" t="str">
        <f t="shared" si="292"/>
        <v/>
      </c>
      <c r="M1927" s="7" t="str">
        <f>IF(A1927="","",IF(S1927="",IF(A1927="","",VLOOKUP(K1927,calendar_price_2013,MATCH(SUMIF(A$2:A12517,A1927,L$2:L12517),Sheet2!$C$1:$P$1,0)+1,0)),S1927)*L1927)</f>
        <v/>
      </c>
      <c r="N1927" s="7" t="str">
        <f t="shared" si="286"/>
        <v/>
      </c>
      <c r="O1927" s="7" t="str">
        <f t="shared" si="287"/>
        <v/>
      </c>
      <c r="R1927" s="7" t="str">
        <f t="shared" si="288"/>
        <v/>
      </c>
      <c r="W1927" s="9" t="str">
        <f t="shared" si="289"/>
        <v/>
      </c>
      <c r="AH1927" s="9" t="str">
        <f t="shared" si="290"/>
        <v/>
      </c>
      <c r="AI1927" s="9" t="str">
        <f t="shared" si="291"/>
        <v/>
      </c>
    </row>
    <row r="1928" spans="1:35">
      <c r="A1928" s="8" t="str">
        <f t="shared" si="292"/>
        <v/>
      </c>
      <c r="M1928" s="7" t="str">
        <f>IF(A1928="","",IF(S1928="",IF(A1928="","",VLOOKUP(K1928,calendar_price_2013,MATCH(SUMIF(A$2:A12518,A1928,L$2:L12518),Sheet2!$C$1:$P$1,0)+1,0)),S1928)*L1928)</f>
        <v/>
      </c>
      <c r="N1928" s="7" t="str">
        <f t="shared" si="286"/>
        <v/>
      </c>
      <c r="O1928" s="7" t="str">
        <f t="shared" si="287"/>
        <v/>
      </c>
      <c r="R1928" s="7" t="str">
        <f t="shared" si="288"/>
        <v/>
      </c>
      <c r="W1928" s="9" t="str">
        <f t="shared" si="289"/>
        <v/>
      </c>
      <c r="AH1928" s="9" t="str">
        <f t="shared" si="290"/>
        <v/>
      </c>
      <c r="AI1928" s="9" t="str">
        <f t="shared" si="291"/>
        <v/>
      </c>
    </row>
    <row r="1929" spans="1:35">
      <c r="A1929" s="8" t="str">
        <f t="shared" si="292"/>
        <v/>
      </c>
      <c r="L1929" s="9">
        <f>SUBTOTAL(9,L1:L1928)</f>
        <v>14600</v>
      </c>
      <c r="M1929" s="7" t="str">
        <f>IF(A1929="","",IF(S1929="",IF(A1929="","",VLOOKUP(K1929,calendar_price_2013,MATCH(SUMIF(A$2:A12519,A1929,L$2:L12519),Sheet2!$C$1:$P$1,0)+1,0)),S1929)*L1929)</f>
        <v/>
      </c>
      <c r="N1929" s="7" t="str">
        <f t="shared" si="286"/>
        <v/>
      </c>
      <c r="O1929" s="7" t="str">
        <f t="shared" si="287"/>
        <v/>
      </c>
      <c r="Q1929" s="7">
        <f>SUM(Q1:Q1928)</f>
        <v>4809.2</v>
      </c>
      <c r="R1929" s="7" t="e">
        <f t="shared" si="288"/>
        <v>#VALUE!</v>
      </c>
      <c r="W1929" s="9" t="str">
        <f t="shared" si="289"/>
        <v/>
      </c>
      <c r="AH1929" s="9" t="str">
        <f t="shared" si="290"/>
        <v/>
      </c>
      <c r="AI1929" s="9" t="str">
        <f t="shared" si="291"/>
        <v/>
      </c>
    </row>
    <row r="1930" spans="1:35">
      <c r="A1930" s="8" t="str">
        <f t="shared" si="292"/>
        <v/>
      </c>
      <c r="M1930" s="7" t="str">
        <f>IF(A1930="","",IF(S1930="",IF(A1930="","",VLOOKUP(K1930,calendar_price_2013,MATCH(SUMIF(A$2:A12520,A1930,L$2:L12520),Sheet2!$C$1:$P$1,0)+1,0)),S1930)*L1930)</f>
        <v/>
      </c>
      <c r="N1930" s="7" t="str">
        <f t="shared" si="286"/>
        <v/>
      </c>
      <c r="O1930" s="7" t="str">
        <f t="shared" si="287"/>
        <v/>
      </c>
      <c r="R1930" s="7" t="str">
        <f t="shared" si="288"/>
        <v/>
      </c>
      <c r="W1930" s="9" t="str">
        <f t="shared" si="289"/>
        <v/>
      </c>
      <c r="AH1930" s="9" t="str">
        <f t="shared" si="290"/>
        <v/>
      </c>
      <c r="AI1930" s="9" t="str">
        <f t="shared" si="291"/>
        <v/>
      </c>
    </row>
    <row r="1931" spans="1:35">
      <c r="A1931" s="8" t="str">
        <f t="shared" si="292"/>
        <v/>
      </c>
      <c r="M1931" s="7" t="str">
        <f>IF(A1931="","",IF(S1931="",IF(A1931="","",VLOOKUP(K1931,calendar_price_2013,MATCH(SUMIF(A$2:A12521,A1931,L$2:L12521),Sheet2!$C$1:$P$1,0)+1,0)),S1931)*L1931)</f>
        <v/>
      </c>
      <c r="N1931" s="7" t="str">
        <f t="shared" si="286"/>
        <v/>
      </c>
      <c r="O1931" s="7" t="str">
        <f t="shared" si="287"/>
        <v/>
      </c>
      <c r="R1931" s="7" t="str">
        <f t="shared" si="288"/>
        <v/>
      </c>
      <c r="W1931" s="9" t="str">
        <f t="shared" si="289"/>
        <v/>
      </c>
      <c r="AH1931" s="9" t="str">
        <f t="shared" si="290"/>
        <v/>
      </c>
      <c r="AI1931" s="9" t="str">
        <f t="shared" si="291"/>
        <v/>
      </c>
    </row>
    <row r="1932" spans="1:35">
      <c r="A1932" s="8" t="str">
        <f t="shared" si="292"/>
        <v/>
      </c>
      <c r="M1932" s="7" t="str">
        <f>IF(A1932="","",IF(S1932="",IF(A1932="","",VLOOKUP(K1932,calendar_price_2013,MATCH(SUMIF(A$2:A12522,A1932,L$2:L12522),Sheet2!$C$1:$P$1,0)+1,0)),S1932)*L1932)</f>
        <v/>
      </c>
      <c r="N1932" s="7" t="str">
        <f t="shared" si="286"/>
        <v/>
      </c>
      <c r="O1932" s="7" t="str">
        <f t="shared" si="287"/>
        <v/>
      </c>
      <c r="R1932" s="7" t="str">
        <f t="shared" si="288"/>
        <v/>
      </c>
      <c r="W1932" s="9" t="str">
        <f t="shared" si="289"/>
        <v/>
      </c>
      <c r="AH1932" s="9" t="str">
        <f t="shared" si="290"/>
        <v/>
      </c>
      <c r="AI1932" s="9" t="str">
        <f t="shared" si="291"/>
        <v/>
      </c>
    </row>
    <row r="1933" spans="1:35">
      <c r="A1933" s="8" t="str">
        <f t="shared" si="292"/>
        <v/>
      </c>
      <c r="M1933" s="7" t="str">
        <f>IF(A1933="","",IF(S1933="",IF(A1933="","",VLOOKUP(K1933,calendar_price_2013,MATCH(SUMIF(A$2:A12523,A1933,L$2:L12523),Sheet2!$C$1:$P$1,0)+1,0)),S1933)*L1933)</f>
        <v/>
      </c>
      <c r="N1933" s="7" t="str">
        <f t="shared" si="286"/>
        <v/>
      </c>
      <c r="O1933" s="7" t="str">
        <f t="shared" si="287"/>
        <v/>
      </c>
      <c r="R1933" s="7" t="str">
        <f t="shared" si="288"/>
        <v/>
      </c>
      <c r="W1933" s="9" t="str">
        <f t="shared" si="289"/>
        <v/>
      </c>
      <c r="AH1933" s="9" t="str">
        <f t="shared" si="290"/>
        <v/>
      </c>
      <c r="AI1933" s="9" t="str">
        <f t="shared" si="291"/>
        <v/>
      </c>
    </row>
    <row r="1934" spans="1:35">
      <c r="A1934" s="8" t="str">
        <f t="shared" si="292"/>
        <v/>
      </c>
      <c r="M1934" s="7" t="str">
        <f>IF(A1934="","",IF(S1934="",IF(A1934="","",VLOOKUP(K1934,calendar_price_2013,MATCH(SUMIF(A$2:A12524,A1934,L$2:L12524),Sheet2!$C$1:$P$1,0)+1,0)),S1934)*L1934)</f>
        <v/>
      </c>
      <c r="N1934" s="7" t="str">
        <f t="shared" si="286"/>
        <v/>
      </c>
      <c r="O1934" s="7" t="str">
        <f t="shared" si="287"/>
        <v/>
      </c>
      <c r="R1934" s="7" t="str">
        <f t="shared" si="288"/>
        <v/>
      </c>
      <c r="W1934" s="9" t="str">
        <f t="shared" si="289"/>
        <v/>
      </c>
      <c r="AH1934" s="9" t="str">
        <f t="shared" si="290"/>
        <v/>
      </c>
      <c r="AI1934" s="9" t="str">
        <f t="shared" si="291"/>
        <v/>
      </c>
    </row>
    <row r="1935" spans="1:35">
      <c r="A1935" s="8" t="str">
        <f t="shared" si="292"/>
        <v/>
      </c>
      <c r="M1935" s="7" t="str">
        <f>IF(A1935="","",IF(S1935="",IF(A1935="","",VLOOKUP(K1935,calendar_price_2013,MATCH(SUMIF(A$2:A12525,A1935,L$2:L12525),Sheet2!$C$1:$P$1,0)+1,0)),S1935)*L1935)</f>
        <v/>
      </c>
      <c r="N1935" s="7" t="str">
        <f t="shared" si="286"/>
        <v/>
      </c>
      <c r="O1935" s="7" t="str">
        <f t="shared" si="287"/>
        <v/>
      </c>
      <c r="R1935" s="7" t="str">
        <f t="shared" si="288"/>
        <v/>
      </c>
      <c r="W1935" s="9" t="str">
        <f t="shared" si="289"/>
        <v/>
      </c>
      <c r="AH1935" s="9" t="str">
        <f t="shared" si="290"/>
        <v/>
      </c>
      <c r="AI1935" s="9" t="str">
        <f t="shared" si="291"/>
        <v/>
      </c>
    </row>
    <row r="1936" spans="1:35">
      <c r="A1936" s="8" t="str">
        <f t="shared" si="292"/>
        <v/>
      </c>
      <c r="M1936" s="7" t="str">
        <f>IF(A1936="","",IF(S1936="",IF(A1936="","",VLOOKUP(K1936,calendar_price_2013,MATCH(SUMIF(A$2:A12526,A1936,L$2:L12526),Sheet2!$C$1:$P$1,0)+1,0)),S1936)*L1936)</f>
        <v/>
      </c>
      <c r="N1936" s="7" t="str">
        <f t="shared" si="286"/>
        <v/>
      </c>
      <c r="O1936" s="7" t="str">
        <f t="shared" si="287"/>
        <v/>
      </c>
      <c r="R1936" s="7" t="str">
        <f t="shared" si="288"/>
        <v/>
      </c>
      <c r="W1936" s="9" t="str">
        <f t="shared" si="289"/>
        <v/>
      </c>
      <c r="AH1936" s="9" t="str">
        <f t="shared" si="290"/>
        <v/>
      </c>
      <c r="AI1936" s="9" t="str">
        <f t="shared" si="291"/>
        <v/>
      </c>
    </row>
    <row r="1937" spans="1:35">
      <c r="A1937" s="8" t="str">
        <f t="shared" si="292"/>
        <v/>
      </c>
      <c r="M1937" s="7" t="str">
        <f>IF(A1937="","",IF(S1937="",IF(A1937="","",VLOOKUP(K1937,calendar_price_2013,MATCH(SUMIF(A$2:A12527,A1937,L$2:L12527),Sheet2!$C$1:$P$1,0)+1,0)),S1937)*L1937)</f>
        <v/>
      </c>
      <c r="N1937" s="7" t="str">
        <f t="shared" si="286"/>
        <v/>
      </c>
      <c r="O1937" s="7" t="str">
        <f t="shared" si="287"/>
        <v/>
      </c>
      <c r="R1937" s="7" t="str">
        <f t="shared" si="288"/>
        <v/>
      </c>
      <c r="W1937" s="9" t="str">
        <f t="shared" si="289"/>
        <v/>
      </c>
      <c r="AH1937" s="9" t="str">
        <f t="shared" si="290"/>
        <v/>
      </c>
      <c r="AI1937" s="9" t="str">
        <f t="shared" si="291"/>
        <v/>
      </c>
    </row>
    <row r="1938" spans="1:35">
      <c r="A1938" s="8" t="str">
        <f t="shared" si="292"/>
        <v/>
      </c>
      <c r="M1938" s="7" t="str">
        <f>IF(A1938="","",IF(S1938="",IF(A1938="","",VLOOKUP(K1938,calendar_price_2013,MATCH(SUMIF(A$2:A12528,A1938,L$2:L12528),Sheet2!$C$1:$P$1,0)+1,0)),S1938)*L1938)</f>
        <v/>
      </c>
      <c r="N1938" s="7" t="str">
        <f t="shared" si="286"/>
        <v/>
      </c>
      <c r="O1938" s="7" t="str">
        <f t="shared" si="287"/>
        <v/>
      </c>
      <c r="R1938" s="7" t="str">
        <f t="shared" si="288"/>
        <v/>
      </c>
      <c r="W1938" s="9" t="str">
        <f t="shared" si="289"/>
        <v/>
      </c>
      <c r="AH1938" s="9" t="str">
        <f t="shared" si="290"/>
        <v/>
      </c>
      <c r="AI1938" s="9" t="str">
        <f t="shared" si="291"/>
        <v/>
      </c>
    </row>
    <row r="1939" spans="1:35">
      <c r="A1939" s="8" t="str">
        <f t="shared" si="292"/>
        <v/>
      </c>
      <c r="M1939" s="7" t="str">
        <f>IF(A1939="","",IF(S1939="",IF(A1939="","",VLOOKUP(K1939,calendar_price_2013,MATCH(SUMIF(A$2:A12529,A1939,L$2:L12529),Sheet2!$C$1:$P$1,0)+1,0)),S1939)*L1939)</f>
        <v/>
      </c>
      <c r="N1939" s="7" t="str">
        <f t="shared" si="286"/>
        <v/>
      </c>
      <c r="O1939" s="7" t="str">
        <f t="shared" si="287"/>
        <v/>
      </c>
      <c r="R1939" s="7" t="str">
        <f t="shared" si="288"/>
        <v/>
      </c>
      <c r="W1939" s="9" t="str">
        <f t="shared" si="289"/>
        <v/>
      </c>
      <c r="AH1939" s="9" t="str">
        <f t="shared" si="290"/>
        <v/>
      </c>
      <c r="AI1939" s="9" t="str">
        <f t="shared" si="291"/>
        <v/>
      </c>
    </row>
    <row r="1940" spans="1:35">
      <c r="A1940" s="8" t="str">
        <f t="shared" si="292"/>
        <v/>
      </c>
      <c r="M1940" s="7" t="str">
        <f>IF(A1940="","",IF(S1940="",IF(A1940="","",VLOOKUP(K1940,calendar_price_2013,MATCH(SUMIF(A$2:A12530,A1940,L$2:L12530),Sheet2!$C$1:$P$1,0)+1,0)),S1940)*L1940)</f>
        <v/>
      </c>
      <c r="N1940" s="7" t="str">
        <f t="shared" si="286"/>
        <v/>
      </c>
      <c r="O1940" s="7" t="str">
        <f t="shared" si="287"/>
        <v/>
      </c>
      <c r="R1940" s="7" t="str">
        <f t="shared" si="288"/>
        <v/>
      </c>
      <c r="W1940" s="9" t="str">
        <f t="shared" si="289"/>
        <v/>
      </c>
      <c r="AH1940" s="9" t="str">
        <f t="shared" si="290"/>
        <v/>
      </c>
      <c r="AI1940" s="9" t="str">
        <f t="shared" si="291"/>
        <v/>
      </c>
    </row>
    <row r="1941" spans="1:35">
      <c r="A1941" s="8" t="str">
        <f t="shared" si="292"/>
        <v/>
      </c>
      <c r="M1941" s="7" t="str">
        <f>IF(A1941="","",IF(S1941="",IF(A1941="","",VLOOKUP(K1941,calendar_price_2013,MATCH(SUMIF(A$2:A12531,A1941,L$2:L12531),Sheet2!$C$1:$P$1,0)+1,0)),S1941)*L1941)</f>
        <v/>
      </c>
      <c r="N1941" s="7" t="str">
        <f t="shared" si="286"/>
        <v/>
      </c>
      <c r="O1941" s="7" t="str">
        <f t="shared" si="287"/>
        <v/>
      </c>
      <c r="R1941" s="7" t="str">
        <f t="shared" si="288"/>
        <v/>
      </c>
      <c r="W1941" s="9" t="str">
        <f t="shared" si="289"/>
        <v/>
      </c>
      <c r="AH1941" s="9" t="str">
        <f t="shared" si="290"/>
        <v/>
      </c>
      <c r="AI1941" s="9" t="str">
        <f t="shared" si="291"/>
        <v/>
      </c>
    </row>
    <row r="1942" spans="1:35">
      <c r="A1942" s="8" t="str">
        <f t="shared" si="292"/>
        <v/>
      </c>
      <c r="M1942" s="7" t="str">
        <f>IF(A1942="","",IF(S1942="",IF(A1942="","",VLOOKUP(K1942,calendar_price_2013,MATCH(SUMIF(A$2:A12532,A1942,L$2:L12532),Sheet2!$C$1:$P$1,0)+1,0)),S1942)*L1942)</f>
        <v/>
      </c>
      <c r="N1942" s="7" t="str">
        <f t="shared" si="286"/>
        <v/>
      </c>
      <c r="O1942" s="7" t="str">
        <f t="shared" si="287"/>
        <v/>
      </c>
      <c r="R1942" s="7" t="str">
        <f t="shared" si="288"/>
        <v/>
      </c>
      <c r="W1942" s="9" t="str">
        <f t="shared" si="289"/>
        <v/>
      </c>
      <c r="AH1942" s="9" t="str">
        <f t="shared" si="290"/>
        <v/>
      </c>
      <c r="AI1942" s="9" t="str">
        <f t="shared" si="291"/>
        <v/>
      </c>
    </row>
    <row r="1943" spans="1:35">
      <c r="A1943" s="8" t="str">
        <f t="shared" si="292"/>
        <v/>
      </c>
      <c r="M1943" s="7" t="str">
        <f>IF(A1943="","",IF(S1943="",IF(A1943="","",VLOOKUP(K1943,calendar_price_2013,MATCH(SUMIF(A$2:A12533,A1943,L$2:L12533),Sheet2!$C$1:$P$1,0)+1,0)),S1943)*L1943)</f>
        <v/>
      </c>
      <c r="N1943" s="7" t="str">
        <f t="shared" si="286"/>
        <v/>
      </c>
      <c r="O1943" s="7" t="str">
        <f t="shared" si="287"/>
        <v/>
      </c>
      <c r="R1943" s="7" t="str">
        <f t="shared" si="288"/>
        <v/>
      </c>
      <c r="W1943" s="9" t="str">
        <f t="shared" si="289"/>
        <v/>
      </c>
      <c r="AH1943" s="9" t="str">
        <f t="shared" si="290"/>
        <v/>
      </c>
      <c r="AI1943" s="9" t="str">
        <f t="shared" si="291"/>
        <v/>
      </c>
    </row>
    <row r="1944" spans="1:35">
      <c r="A1944" s="8" t="str">
        <f t="shared" si="292"/>
        <v/>
      </c>
      <c r="M1944" s="7" t="str">
        <f>IF(A1944="","",IF(S1944="",IF(A1944="","",VLOOKUP(K1944,calendar_price_2013,MATCH(SUMIF(A$2:A12534,A1944,L$2:L12534),Sheet2!$C$1:$P$1,0)+1,0)),S1944)*L1944)</f>
        <v/>
      </c>
      <c r="N1944" s="7" t="str">
        <f t="shared" si="286"/>
        <v/>
      </c>
      <c r="O1944" s="7" t="str">
        <f t="shared" si="287"/>
        <v/>
      </c>
      <c r="R1944" s="7" t="str">
        <f t="shared" si="288"/>
        <v/>
      </c>
      <c r="W1944" s="9" t="str">
        <f t="shared" si="289"/>
        <v/>
      </c>
      <c r="AH1944" s="9" t="str">
        <f t="shared" si="290"/>
        <v/>
      </c>
      <c r="AI1944" s="9" t="str">
        <f t="shared" si="291"/>
        <v/>
      </c>
    </row>
    <row r="1945" spans="1:35">
      <c r="A1945" s="8" t="str">
        <f t="shared" si="292"/>
        <v/>
      </c>
      <c r="M1945" s="7" t="str">
        <f>IF(A1945="","",IF(S1945="",IF(A1945="","",VLOOKUP(K1945,calendar_price_2013,MATCH(SUMIF(A$2:A12535,A1945,L$2:L12535),Sheet2!$C$1:$P$1,0)+1,0)),S1945)*L1945)</f>
        <v/>
      </c>
      <c r="N1945" s="7" t="str">
        <f t="shared" si="286"/>
        <v/>
      </c>
      <c r="O1945" s="7" t="str">
        <f t="shared" si="287"/>
        <v/>
      </c>
      <c r="R1945" s="7" t="str">
        <f t="shared" si="288"/>
        <v/>
      </c>
      <c r="W1945" s="9" t="str">
        <f t="shared" si="289"/>
        <v/>
      </c>
      <c r="AH1945" s="9" t="str">
        <f t="shared" si="290"/>
        <v/>
      </c>
      <c r="AI1945" s="9" t="str">
        <f t="shared" si="291"/>
        <v/>
      </c>
    </row>
    <row r="1946" spans="1:35">
      <c r="A1946" s="8" t="str">
        <f t="shared" si="292"/>
        <v/>
      </c>
      <c r="M1946" s="7" t="str">
        <f>IF(A1946="","",IF(S1946="",IF(A1946="","",VLOOKUP(K1946,calendar_price_2013,MATCH(SUMIF(A$2:A12536,A1946,L$2:L12536),Sheet2!$C$1:$P$1,0)+1,0)),S1946)*L1946)</f>
        <v/>
      </c>
      <c r="N1946" s="7" t="str">
        <f t="shared" si="286"/>
        <v/>
      </c>
      <c r="O1946" s="7" t="str">
        <f t="shared" si="287"/>
        <v/>
      </c>
      <c r="R1946" s="7" t="str">
        <f t="shared" si="288"/>
        <v/>
      </c>
      <c r="W1946" s="9" t="str">
        <f t="shared" si="289"/>
        <v/>
      </c>
      <c r="AH1946" s="9" t="str">
        <f t="shared" si="290"/>
        <v/>
      </c>
      <c r="AI1946" s="9" t="str">
        <f t="shared" si="291"/>
        <v/>
      </c>
    </row>
    <row r="1947" spans="1:35">
      <c r="A1947" s="8" t="str">
        <f t="shared" si="292"/>
        <v/>
      </c>
      <c r="M1947" s="7" t="str">
        <f>IF(A1947="","",IF(S1947="",IF(A1947="","",VLOOKUP(K1947,calendar_price_2013,MATCH(SUMIF(A$2:A12537,A1947,L$2:L12537),Sheet2!$C$1:$P$1,0)+1,0)),S1947)*L1947)</f>
        <v/>
      </c>
      <c r="N1947" s="7" t="str">
        <f t="shared" si="286"/>
        <v/>
      </c>
      <c r="O1947" s="7" t="str">
        <f t="shared" si="287"/>
        <v/>
      </c>
      <c r="R1947" s="7" t="str">
        <f t="shared" si="288"/>
        <v/>
      </c>
      <c r="W1947" s="9" t="str">
        <f t="shared" si="289"/>
        <v/>
      </c>
      <c r="AH1947" s="9" t="str">
        <f t="shared" si="290"/>
        <v/>
      </c>
      <c r="AI1947" s="9" t="str">
        <f t="shared" si="291"/>
        <v/>
      </c>
    </row>
    <row r="1948" spans="1:35">
      <c r="A1948" s="8" t="str">
        <f t="shared" si="292"/>
        <v/>
      </c>
      <c r="M1948" s="7" t="str">
        <f>IF(A1948="","",IF(S1948="",IF(A1948="","",VLOOKUP(K1948,calendar_price_2013,MATCH(SUMIF(A$2:A12538,A1948,L$2:L12538),Sheet2!$C$1:$P$1,0)+1,0)),S1948)*L1948)</f>
        <v/>
      </c>
      <c r="N1948" s="7" t="str">
        <f t="shared" si="286"/>
        <v/>
      </c>
      <c r="O1948" s="7" t="str">
        <f t="shared" si="287"/>
        <v/>
      </c>
      <c r="R1948" s="7" t="str">
        <f t="shared" si="288"/>
        <v/>
      </c>
      <c r="W1948" s="9" t="str">
        <f t="shared" si="289"/>
        <v/>
      </c>
      <c r="AH1948" s="9" t="str">
        <f t="shared" si="290"/>
        <v/>
      </c>
      <c r="AI1948" s="9" t="str">
        <f t="shared" si="291"/>
        <v/>
      </c>
    </row>
    <row r="1949" spans="1:35">
      <c r="A1949" s="8" t="str">
        <f t="shared" si="292"/>
        <v/>
      </c>
      <c r="M1949" s="7" t="str">
        <f>IF(A1949="","",IF(S1949="",IF(A1949="","",VLOOKUP(K1949,calendar_price_2013,MATCH(SUMIF(A$2:A12539,A1949,L$2:L12539),Sheet2!$C$1:$P$1,0)+1,0)),S1949)*L1949)</f>
        <v/>
      </c>
      <c r="N1949" s="7" t="str">
        <f t="shared" si="286"/>
        <v/>
      </c>
      <c r="O1949" s="7" t="str">
        <f t="shared" si="287"/>
        <v/>
      </c>
      <c r="R1949" s="7" t="str">
        <f t="shared" si="288"/>
        <v/>
      </c>
      <c r="W1949" s="9" t="str">
        <f t="shared" si="289"/>
        <v/>
      </c>
      <c r="AH1949" s="9" t="str">
        <f t="shared" si="290"/>
        <v/>
      </c>
      <c r="AI1949" s="9" t="str">
        <f t="shared" si="291"/>
        <v/>
      </c>
    </row>
    <row r="1950" spans="1:35">
      <c r="A1950" s="8" t="str">
        <f t="shared" si="292"/>
        <v/>
      </c>
      <c r="M1950" s="7" t="str">
        <f>IF(A1950="","",IF(S1950="",IF(A1950="","",VLOOKUP(K1950,calendar_price_2013,MATCH(SUMIF(A$2:A12540,A1950,L$2:L12540),Sheet2!$C$1:$P$1,0)+1,0)),S1950)*L1950)</f>
        <v/>
      </c>
      <c r="N1950" s="7" t="str">
        <f t="shared" si="286"/>
        <v/>
      </c>
      <c r="O1950" s="7" t="str">
        <f t="shared" si="287"/>
        <v/>
      </c>
      <c r="R1950" s="7" t="str">
        <f t="shared" si="288"/>
        <v/>
      </c>
      <c r="W1950" s="9" t="str">
        <f t="shared" si="289"/>
        <v/>
      </c>
      <c r="AH1950" s="9" t="str">
        <f t="shared" si="290"/>
        <v/>
      </c>
      <c r="AI1950" s="9" t="str">
        <f t="shared" si="291"/>
        <v/>
      </c>
    </row>
    <row r="1951" spans="1:35">
      <c r="A1951" s="8" t="str">
        <f t="shared" si="292"/>
        <v/>
      </c>
      <c r="M1951" s="7" t="str">
        <f>IF(A1951="","",IF(S1951="",IF(A1951="","",VLOOKUP(K1951,calendar_price_2013,MATCH(SUMIF(A$2:A12541,A1951,L$2:L12541),Sheet2!$C$1:$P$1,0)+1,0)),S1951)*L1951)</f>
        <v/>
      </c>
      <c r="N1951" s="7" t="str">
        <f t="shared" si="286"/>
        <v/>
      </c>
      <c r="O1951" s="7" t="str">
        <f t="shared" si="287"/>
        <v/>
      </c>
      <c r="R1951" s="7" t="str">
        <f t="shared" si="288"/>
        <v/>
      </c>
      <c r="W1951" s="9" t="str">
        <f t="shared" si="289"/>
        <v/>
      </c>
      <c r="AH1951" s="9" t="str">
        <f t="shared" si="290"/>
        <v/>
      </c>
      <c r="AI1951" s="9" t="str">
        <f t="shared" si="291"/>
        <v/>
      </c>
    </row>
    <row r="1952" spans="1:35">
      <c r="A1952" s="8" t="str">
        <f t="shared" si="292"/>
        <v/>
      </c>
      <c r="M1952" s="7" t="str">
        <f>IF(A1952="","",IF(S1952="",IF(A1952="","",VLOOKUP(K1952,calendar_price_2013,MATCH(SUMIF(A$2:A12542,A1952,L$2:L12542),Sheet2!$C$1:$P$1,0)+1,0)),S1952)*L1952)</f>
        <v/>
      </c>
      <c r="N1952" s="7" t="str">
        <f t="shared" ref="N1952:N2015" si="293">IF(A1952="","",IF(T1952=1,0,M1952*0.2))</f>
        <v/>
      </c>
      <c r="O1952" s="7" t="str">
        <f t="shared" ref="O1952:O2015" si="294">IF(H1952="","",SUMIF(A1952:A12543,A1952,M1952:M12543)+SUMIF(A1952:A12543,A1952,N1952:N12543))</f>
        <v/>
      </c>
      <c r="R1952" s="7" t="str">
        <f t="shared" si="288"/>
        <v/>
      </c>
      <c r="W1952" s="9" t="str">
        <f t="shared" si="289"/>
        <v/>
      </c>
      <c r="AH1952" s="9" t="str">
        <f t="shared" si="290"/>
        <v/>
      </c>
      <c r="AI1952" s="9" t="str">
        <f t="shared" si="291"/>
        <v/>
      </c>
    </row>
    <row r="1953" spans="1:35">
      <c r="A1953" s="8" t="str">
        <f t="shared" si="292"/>
        <v/>
      </c>
      <c r="M1953" s="7" t="str">
        <f>IF(A1953="","",IF(S1953="",IF(A1953="","",VLOOKUP(K1953,calendar_price_2013,MATCH(SUMIF(A$2:A12543,A1953,L$2:L12543),Sheet2!$C$1:$P$1,0)+1,0)),S1953)*L1953)</f>
        <v/>
      </c>
      <c r="N1953" s="7" t="str">
        <f t="shared" si="293"/>
        <v/>
      </c>
      <c r="O1953" s="7" t="str">
        <f t="shared" si="294"/>
        <v/>
      </c>
      <c r="R1953" s="7" t="str">
        <f t="shared" ref="R1953:R2016" si="295">IF(ISBLANK(Q1953),"",Q1953-O1953)</f>
        <v/>
      </c>
      <c r="W1953" s="9" t="str">
        <f t="shared" ref="W1953:W2016" si="296">IF(B1953="","",IF(AC1953="",0,1))</f>
        <v/>
      </c>
      <c r="AH1953" s="9" t="str">
        <f t="shared" ref="AH1953:AH2016" si="297">IF(H1953="","",SUMIF(A1953:A12544,A1953,L1953:L12544))</f>
        <v/>
      </c>
      <c r="AI1953" s="9" t="str">
        <f t="shared" ref="AI1953:AI2016" si="298">IF(AH1953="","",AH1953/100)</f>
        <v/>
      </c>
    </row>
    <row r="1954" spans="1:35">
      <c r="A1954" s="8" t="str">
        <f t="shared" ref="A1954:A2017" si="299">IF(K1954="","",IF(B1954="",A1953,A1953+1))</f>
        <v/>
      </c>
      <c r="M1954" s="7" t="str">
        <f>IF(A1954="","",IF(S1954="",IF(A1954="","",VLOOKUP(K1954,calendar_price_2013,MATCH(SUMIF(A$2:A12544,A1954,L$2:L12544),Sheet2!$C$1:$P$1,0)+1,0)),S1954)*L1954)</f>
        <v/>
      </c>
      <c r="N1954" s="7" t="str">
        <f t="shared" si="293"/>
        <v/>
      </c>
      <c r="O1954" s="7" t="str">
        <f t="shared" si="294"/>
        <v/>
      </c>
      <c r="R1954" s="7" t="str">
        <f t="shared" si="295"/>
        <v/>
      </c>
      <c r="W1954" s="9" t="str">
        <f t="shared" si="296"/>
        <v/>
      </c>
      <c r="AH1954" s="9" t="str">
        <f t="shared" si="297"/>
        <v/>
      </c>
      <c r="AI1954" s="9" t="str">
        <f t="shared" si="298"/>
        <v/>
      </c>
    </row>
    <row r="1955" spans="1:35">
      <c r="A1955" s="8" t="str">
        <f t="shared" si="299"/>
        <v/>
      </c>
      <c r="M1955" s="7" t="str">
        <f>IF(A1955="","",IF(S1955="",IF(A1955="","",VLOOKUP(K1955,calendar_price_2013,MATCH(SUMIF(A$2:A12545,A1955,L$2:L12545),Sheet2!$C$1:$P$1,0)+1,0)),S1955)*L1955)</f>
        <v/>
      </c>
      <c r="N1955" s="7" t="str">
        <f t="shared" si="293"/>
        <v/>
      </c>
      <c r="O1955" s="7" t="str">
        <f t="shared" si="294"/>
        <v/>
      </c>
      <c r="R1955" s="7" t="str">
        <f t="shared" si="295"/>
        <v/>
      </c>
      <c r="W1955" s="9" t="str">
        <f t="shared" si="296"/>
        <v/>
      </c>
      <c r="AH1955" s="9" t="str">
        <f t="shared" si="297"/>
        <v/>
      </c>
      <c r="AI1955" s="9" t="str">
        <f t="shared" si="298"/>
        <v/>
      </c>
    </row>
    <row r="1956" spans="1:35">
      <c r="A1956" s="8" t="str">
        <f t="shared" si="299"/>
        <v/>
      </c>
      <c r="M1956" s="7" t="str">
        <f>IF(A1956="","",IF(S1956="",IF(A1956="","",VLOOKUP(K1956,calendar_price_2013,MATCH(SUMIF(A$2:A12546,A1956,L$2:L12546),Sheet2!$C$1:$P$1,0)+1,0)),S1956)*L1956)</f>
        <v/>
      </c>
      <c r="N1956" s="7" t="str">
        <f t="shared" si="293"/>
        <v/>
      </c>
      <c r="O1956" s="7" t="str">
        <f t="shared" si="294"/>
        <v/>
      </c>
      <c r="R1956" s="7" t="str">
        <f t="shared" si="295"/>
        <v/>
      </c>
      <c r="W1956" s="9" t="str">
        <f t="shared" si="296"/>
        <v/>
      </c>
      <c r="AH1956" s="9" t="str">
        <f t="shared" si="297"/>
        <v/>
      </c>
      <c r="AI1956" s="9" t="str">
        <f t="shared" si="298"/>
        <v/>
      </c>
    </row>
    <row r="1957" spans="1:35">
      <c r="A1957" s="8" t="str">
        <f t="shared" si="299"/>
        <v/>
      </c>
      <c r="M1957" s="7" t="str">
        <f>IF(A1957="","",IF(S1957="",IF(A1957="","",VLOOKUP(K1957,calendar_price_2013,MATCH(SUMIF(A$2:A12547,A1957,L$2:L12547),Sheet2!$C$1:$P$1,0)+1,0)),S1957)*L1957)</f>
        <v/>
      </c>
      <c r="N1957" s="7" t="str">
        <f t="shared" si="293"/>
        <v/>
      </c>
      <c r="O1957" s="7" t="str">
        <f t="shared" si="294"/>
        <v/>
      </c>
      <c r="R1957" s="7" t="str">
        <f t="shared" si="295"/>
        <v/>
      </c>
      <c r="W1957" s="9" t="str">
        <f t="shared" si="296"/>
        <v/>
      </c>
      <c r="AH1957" s="9" t="str">
        <f t="shared" si="297"/>
        <v/>
      </c>
      <c r="AI1957" s="9" t="str">
        <f t="shared" si="298"/>
        <v/>
      </c>
    </row>
    <row r="1958" spans="1:35">
      <c r="A1958" s="8" t="str">
        <f t="shared" si="299"/>
        <v/>
      </c>
      <c r="M1958" s="7" t="str">
        <f>IF(A1958="","",IF(S1958="",IF(A1958="","",VLOOKUP(K1958,calendar_price_2013,MATCH(SUMIF(A$2:A12548,A1958,L$2:L12548),Sheet2!$C$1:$P$1,0)+1,0)),S1958)*L1958)</f>
        <v/>
      </c>
      <c r="N1958" s="7" t="str">
        <f t="shared" si="293"/>
        <v/>
      </c>
      <c r="O1958" s="7" t="str">
        <f t="shared" si="294"/>
        <v/>
      </c>
      <c r="R1958" s="7" t="str">
        <f t="shared" si="295"/>
        <v/>
      </c>
      <c r="W1958" s="9" t="str">
        <f t="shared" si="296"/>
        <v/>
      </c>
      <c r="AH1958" s="9" t="str">
        <f t="shared" si="297"/>
        <v/>
      </c>
      <c r="AI1958" s="9" t="str">
        <f t="shared" si="298"/>
        <v/>
      </c>
    </row>
    <row r="1959" spans="1:35">
      <c r="A1959" s="8" t="str">
        <f t="shared" si="299"/>
        <v/>
      </c>
      <c r="M1959" s="7" t="str">
        <f>IF(A1959="","",IF(S1959="",IF(A1959="","",VLOOKUP(K1959,calendar_price_2013,MATCH(SUMIF(A$2:A12549,A1959,L$2:L12549),Sheet2!$C$1:$P$1,0)+1,0)),S1959)*L1959)</f>
        <v/>
      </c>
      <c r="N1959" s="7" t="str">
        <f t="shared" si="293"/>
        <v/>
      </c>
      <c r="O1959" s="7" t="str">
        <f t="shared" si="294"/>
        <v/>
      </c>
      <c r="R1959" s="7" t="str">
        <f t="shared" si="295"/>
        <v/>
      </c>
      <c r="W1959" s="9" t="str">
        <f t="shared" si="296"/>
        <v/>
      </c>
      <c r="AH1959" s="9" t="str">
        <f t="shared" si="297"/>
        <v/>
      </c>
      <c r="AI1959" s="9" t="str">
        <f t="shared" si="298"/>
        <v/>
      </c>
    </row>
    <row r="1960" spans="1:35">
      <c r="A1960" s="8" t="str">
        <f t="shared" si="299"/>
        <v/>
      </c>
      <c r="M1960" s="7" t="str">
        <f>IF(A1960="","",IF(S1960="",IF(A1960="","",VLOOKUP(K1960,calendar_price_2013,MATCH(SUMIF(A$2:A12550,A1960,L$2:L12550),Sheet2!$C$1:$P$1,0)+1,0)),S1960)*L1960)</f>
        <v/>
      </c>
      <c r="N1960" s="7" t="str">
        <f t="shared" si="293"/>
        <v/>
      </c>
      <c r="O1960" s="7" t="str">
        <f t="shared" si="294"/>
        <v/>
      </c>
      <c r="R1960" s="7" t="str">
        <f t="shared" si="295"/>
        <v/>
      </c>
      <c r="W1960" s="9" t="str">
        <f t="shared" si="296"/>
        <v/>
      </c>
      <c r="AH1960" s="9" t="str">
        <f t="shared" si="297"/>
        <v/>
      </c>
      <c r="AI1960" s="9" t="str">
        <f t="shared" si="298"/>
        <v/>
      </c>
    </row>
    <row r="1961" spans="1:35">
      <c r="A1961" s="8" t="str">
        <f t="shared" si="299"/>
        <v/>
      </c>
      <c r="M1961" s="7" t="str">
        <f>IF(A1961="","",IF(S1961="",IF(A1961="","",VLOOKUP(K1961,calendar_price_2013,MATCH(SUMIF(A$2:A12551,A1961,L$2:L12551),Sheet2!$C$1:$P$1,0)+1,0)),S1961)*L1961)</f>
        <v/>
      </c>
      <c r="N1961" s="7" t="str">
        <f t="shared" si="293"/>
        <v/>
      </c>
      <c r="O1961" s="7" t="str">
        <f t="shared" si="294"/>
        <v/>
      </c>
      <c r="R1961" s="7" t="str">
        <f t="shared" si="295"/>
        <v/>
      </c>
      <c r="W1961" s="9" t="str">
        <f t="shared" si="296"/>
        <v/>
      </c>
      <c r="AH1961" s="9" t="str">
        <f t="shared" si="297"/>
        <v/>
      </c>
      <c r="AI1961" s="9" t="str">
        <f t="shared" si="298"/>
        <v/>
      </c>
    </row>
    <row r="1962" spans="1:35">
      <c r="A1962" s="8" t="str">
        <f t="shared" si="299"/>
        <v/>
      </c>
      <c r="M1962" s="7" t="str">
        <f>IF(A1962="","",IF(S1962="",IF(A1962="","",VLOOKUP(K1962,calendar_price_2013,MATCH(SUMIF(A$2:A12552,A1962,L$2:L12552),Sheet2!$C$1:$P$1,0)+1,0)),S1962)*L1962)</f>
        <v/>
      </c>
      <c r="N1962" s="7" t="str">
        <f t="shared" si="293"/>
        <v/>
      </c>
      <c r="O1962" s="7" t="str">
        <f t="shared" si="294"/>
        <v/>
      </c>
      <c r="R1962" s="7" t="str">
        <f t="shared" si="295"/>
        <v/>
      </c>
      <c r="W1962" s="9" t="str">
        <f t="shared" si="296"/>
        <v/>
      </c>
      <c r="AH1962" s="9" t="str">
        <f t="shared" si="297"/>
        <v/>
      </c>
      <c r="AI1962" s="9" t="str">
        <f t="shared" si="298"/>
        <v/>
      </c>
    </row>
    <row r="1963" spans="1:35">
      <c r="A1963" s="8" t="str">
        <f t="shared" si="299"/>
        <v/>
      </c>
      <c r="M1963" s="7" t="str">
        <f>IF(A1963="","",IF(S1963="",IF(A1963="","",VLOOKUP(K1963,calendar_price_2013,MATCH(SUMIF(A$2:A12553,A1963,L$2:L12553),Sheet2!$C$1:$P$1,0)+1,0)),S1963)*L1963)</f>
        <v/>
      </c>
      <c r="N1963" s="7" t="str">
        <f t="shared" si="293"/>
        <v/>
      </c>
      <c r="O1963" s="7" t="str">
        <f t="shared" si="294"/>
        <v/>
      </c>
      <c r="R1963" s="7" t="str">
        <f t="shared" si="295"/>
        <v/>
      </c>
      <c r="W1963" s="9" t="str">
        <f t="shared" si="296"/>
        <v/>
      </c>
      <c r="AH1963" s="9" t="str">
        <f t="shared" si="297"/>
        <v/>
      </c>
      <c r="AI1963" s="9" t="str">
        <f t="shared" si="298"/>
        <v/>
      </c>
    </row>
    <row r="1964" spans="1:35">
      <c r="A1964" s="8" t="str">
        <f t="shared" si="299"/>
        <v/>
      </c>
      <c r="M1964" s="7" t="str">
        <f>IF(A1964="","",IF(S1964="",IF(A1964="","",VLOOKUP(K1964,calendar_price_2013,MATCH(SUMIF(A$2:A12554,A1964,L$2:L12554),Sheet2!$C$1:$P$1,0)+1,0)),S1964)*L1964)</f>
        <v/>
      </c>
      <c r="N1964" s="7" t="str">
        <f t="shared" si="293"/>
        <v/>
      </c>
      <c r="O1964" s="7" t="str">
        <f t="shared" si="294"/>
        <v/>
      </c>
      <c r="R1964" s="7" t="str">
        <f t="shared" si="295"/>
        <v/>
      </c>
      <c r="W1964" s="9" t="str">
        <f t="shared" si="296"/>
        <v/>
      </c>
      <c r="AH1964" s="9" t="str">
        <f t="shared" si="297"/>
        <v/>
      </c>
      <c r="AI1964" s="9" t="str">
        <f t="shared" si="298"/>
        <v/>
      </c>
    </row>
    <row r="1965" spans="1:35">
      <c r="A1965" s="8" t="str">
        <f t="shared" si="299"/>
        <v/>
      </c>
      <c r="M1965" s="7" t="str">
        <f>IF(A1965="","",IF(S1965="",IF(A1965="","",VLOOKUP(K1965,calendar_price_2013,MATCH(SUMIF(A$2:A12555,A1965,L$2:L12555),Sheet2!$C$1:$P$1,0)+1,0)),S1965)*L1965)</f>
        <v/>
      </c>
      <c r="N1965" s="7" t="str">
        <f t="shared" si="293"/>
        <v/>
      </c>
      <c r="O1965" s="7" t="str">
        <f t="shared" si="294"/>
        <v/>
      </c>
      <c r="R1965" s="7" t="str">
        <f t="shared" si="295"/>
        <v/>
      </c>
      <c r="W1965" s="9" t="str">
        <f t="shared" si="296"/>
        <v/>
      </c>
      <c r="AH1965" s="9" t="str">
        <f t="shared" si="297"/>
        <v/>
      </c>
      <c r="AI1965" s="9" t="str">
        <f t="shared" si="298"/>
        <v/>
      </c>
    </row>
    <row r="1966" spans="1:35">
      <c r="A1966" s="8" t="str">
        <f t="shared" si="299"/>
        <v/>
      </c>
      <c r="M1966" s="7" t="str">
        <f>IF(A1966="","",IF(S1966="",IF(A1966="","",VLOOKUP(K1966,calendar_price_2013,MATCH(SUMIF(A$2:A12556,A1966,L$2:L12556),Sheet2!$C$1:$P$1,0)+1,0)),S1966)*L1966)</f>
        <v/>
      </c>
      <c r="N1966" s="7" t="str">
        <f t="shared" si="293"/>
        <v/>
      </c>
      <c r="O1966" s="7" t="str">
        <f t="shared" si="294"/>
        <v/>
      </c>
      <c r="R1966" s="7" t="str">
        <f t="shared" si="295"/>
        <v/>
      </c>
      <c r="W1966" s="9" t="str">
        <f t="shared" si="296"/>
        <v/>
      </c>
      <c r="AH1966" s="9" t="str">
        <f t="shared" si="297"/>
        <v/>
      </c>
      <c r="AI1966" s="9" t="str">
        <f t="shared" si="298"/>
        <v/>
      </c>
    </row>
    <row r="1967" spans="1:35">
      <c r="A1967" s="8" t="str">
        <f t="shared" si="299"/>
        <v/>
      </c>
      <c r="M1967" s="7" t="str">
        <f>IF(A1967="","",IF(S1967="",IF(A1967="","",VLOOKUP(K1967,calendar_price_2013,MATCH(SUMIF(A$2:A12557,A1967,L$2:L12557),Sheet2!$C$1:$P$1,0)+1,0)),S1967)*L1967)</f>
        <v/>
      </c>
      <c r="N1967" s="7" t="str">
        <f t="shared" si="293"/>
        <v/>
      </c>
      <c r="O1967" s="7" t="str">
        <f t="shared" si="294"/>
        <v/>
      </c>
      <c r="R1967" s="7" t="str">
        <f t="shared" si="295"/>
        <v/>
      </c>
      <c r="W1967" s="9" t="str">
        <f t="shared" si="296"/>
        <v/>
      </c>
      <c r="AH1967" s="9" t="str">
        <f t="shared" si="297"/>
        <v/>
      </c>
      <c r="AI1967" s="9" t="str">
        <f t="shared" si="298"/>
        <v/>
      </c>
    </row>
    <row r="1968" spans="1:35">
      <c r="A1968" s="8" t="str">
        <f t="shared" si="299"/>
        <v/>
      </c>
      <c r="M1968" s="7" t="str">
        <f>IF(A1968="","",IF(S1968="",IF(A1968="","",VLOOKUP(K1968,calendar_price_2013,MATCH(SUMIF(A$2:A12558,A1968,L$2:L12558),Sheet2!$C$1:$P$1,0)+1,0)),S1968)*L1968)</f>
        <v/>
      </c>
      <c r="N1968" s="7" t="str">
        <f t="shared" si="293"/>
        <v/>
      </c>
      <c r="O1968" s="7" t="str">
        <f t="shared" si="294"/>
        <v/>
      </c>
      <c r="R1968" s="7" t="str">
        <f t="shared" si="295"/>
        <v/>
      </c>
      <c r="W1968" s="9" t="str">
        <f t="shared" si="296"/>
        <v/>
      </c>
      <c r="AH1968" s="9" t="str">
        <f t="shared" si="297"/>
        <v/>
      </c>
      <c r="AI1968" s="9" t="str">
        <f t="shared" si="298"/>
        <v/>
      </c>
    </row>
    <row r="1969" spans="1:35">
      <c r="A1969" s="8" t="str">
        <f t="shared" si="299"/>
        <v/>
      </c>
      <c r="M1969" s="7" t="str">
        <f>IF(A1969="","",IF(S1969="",IF(A1969="","",VLOOKUP(K1969,calendar_price_2013,MATCH(SUMIF(A$2:A12559,A1969,L$2:L12559),Sheet2!$C$1:$P$1,0)+1,0)),S1969)*L1969)</f>
        <v/>
      </c>
      <c r="N1969" s="7" t="str">
        <f t="shared" si="293"/>
        <v/>
      </c>
      <c r="O1969" s="7" t="str">
        <f t="shared" si="294"/>
        <v/>
      </c>
      <c r="R1969" s="7" t="str">
        <f t="shared" si="295"/>
        <v/>
      </c>
      <c r="W1969" s="9" t="str">
        <f t="shared" si="296"/>
        <v/>
      </c>
      <c r="AH1969" s="9" t="str">
        <f t="shared" si="297"/>
        <v/>
      </c>
      <c r="AI1969" s="9" t="str">
        <f t="shared" si="298"/>
        <v/>
      </c>
    </row>
    <row r="1970" spans="1:35">
      <c r="A1970" s="8" t="str">
        <f t="shared" si="299"/>
        <v/>
      </c>
      <c r="M1970" s="7" t="str">
        <f>IF(A1970="","",IF(S1970="",IF(A1970="","",VLOOKUP(K1970,calendar_price_2013,MATCH(SUMIF(A$2:A12560,A1970,L$2:L12560),Sheet2!$C$1:$P$1,0)+1,0)),S1970)*L1970)</f>
        <v/>
      </c>
      <c r="N1970" s="7" t="str">
        <f t="shared" si="293"/>
        <v/>
      </c>
      <c r="O1970" s="7" t="str">
        <f t="shared" si="294"/>
        <v/>
      </c>
      <c r="R1970" s="7" t="str">
        <f t="shared" si="295"/>
        <v/>
      </c>
      <c r="W1970" s="9" t="str">
        <f t="shared" si="296"/>
        <v/>
      </c>
      <c r="AH1970" s="9" t="str">
        <f t="shared" si="297"/>
        <v/>
      </c>
      <c r="AI1970" s="9" t="str">
        <f t="shared" si="298"/>
        <v/>
      </c>
    </row>
    <row r="1971" spans="1:35">
      <c r="A1971" s="8" t="str">
        <f t="shared" si="299"/>
        <v/>
      </c>
      <c r="M1971" s="7" t="str">
        <f>IF(A1971="","",IF(S1971="",IF(A1971="","",VLOOKUP(K1971,calendar_price_2013,MATCH(SUMIF(A$2:A12561,A1971,L$2:L12561),Sheet2!$C$1:$P$1,0)+1,0)),S1971)*L1971)</f>
        <v/>
      </c>
      <c r="N1971" s="7" t="str">
        <f t="shared" si="293"/>
        <v/>
      </c>
      <c r="O1971" s="7" t="str">
        <f t="shared" si="294"/>
        <v/>
      </c>
      <c r="R1971" s="7" t="str">
        <f t="shared" si="295"/>
        <v/>
      </c>
      <c r="W1971" s="9" t="str">
        <f t="shared" si="296"/>
        <v/>
      </c>
      <c r="AH1971" s="9" t="str">
        <f t="shared" si="297"/>
        <v/>
      </c>
      <c r="AI1971" s="9" t="str">
        <f t="shared" si="298"/>
        <v/>
      </c>
    </row>
    <row r="1972" spans="1:35">
      <c r="A1972" s="8" t="str">
        <f t="shared" si="299"/>
        <v/>
      </c>
      <c r="M1972" s="7" t="str">
        <f>IF(A1972="","",IF(S1972="",IF(A1972="","",VLOOKUP(K1972,calendar_price_2013,MATCH(SUMIF(A$2:A12562,A1972,L$2:L12562),Sheet2!$C$1:$P$1,0)+1,0)),S1972)*L1972)</f>
        <v/>
      </c>
      <c r="N1972" s="7" t="str">
        <f t="shared" si="293"/>
        <v/>
      </c>
      <c r="O1972" s="7" t="str">
        <f t="shared" si="294"/>
        <v/>
      </c>
      <c r="R1972" s="7" t="str">
        <f t="shared" si="295"/>
        <v/>
      </c>
      <c r="W1972" s="9" t="str">
        <f t="shared" si="296"/>
        <v/>
      </c>
      <c r="AH1972" s="9" t="str">
        <f t="shared" si="297"/>
        <v/>
      </c>
      <c r="AI1972" s="9" t="str">
        <f t="shared" si="298"/>
        <v/>
      </c>
    </row>
    <row r="1973" spans="1:35">
      <c r="A1973" s="8" t="str">
        <f t="shared" si="299"/>
        <v/>
      </c>
      <c r="M1973" s="7" t="str">
        <f>IF(A1973="","",IF(S1973="",IF(A1973="","",VLOOKUP(K1973,calendar_price_2013,MATCH(SUMIF(A$2:A12563,A1973,L$2:L12563),Sheet2!$C$1:$P$1,0)+1,0)),S1973)*L1973)</f>
        <v/>
      </c>
      <c r="N1973" s="7" t="str">
        <f t="shared" si="293"/>
        <v/>
      </c>
      <c r="O1973" s="7" t="str">
        <f t="shared" si="294"/>
        <v/>
      </c>
      <c r="R1973" s="7" t="str">
        <f t="shared" si="295"/>
        <v/>
      </c>
      <c r="W1973" s="9" t="str">
        <f t="shared" si="296"/>
        <v/>
      </c>
      <c r="AH1973" s="9" t="str">
        <f t="shared" si="297"/>
        <v/>
      </c>
      <c r="AI1973" s="9" t="str">
        <f t="shared" si="298"/>
        <v/>
      </c>
    </row>
    <row r="1974" spans="1:35">
      <c r="A1974" s="8" t="str">
        <f t="shared" si="299"/>
        <v/>
      </c>
      <c r="M1974" s="7" t="str">
        <f>IF(A1974="","",IF(S1974="",IF(A1974="","",VLOOKUP(K1974,calendar_price_2013,MATCH(SUMIF(A$2:A12564,A1974,L$2:L12564),Sheet2!$C$1:$P$1,0)+1,0)),S1974)*L1974)</f>
        <v/>
      </c>
      <c r="N1974" s="7" t="str">
        <f t="shared" si="293"/>
        <v/>
      </c>
      <c r="O1974" s="7" t="str">
        <f t="shared" si="294"/>
        <v/>
      </c>
      <c r="R1974" s="7" t="str">
        <f t="shared" si="295"/>
        <v/>
      </c>
      <c r="W1974" s="9" t="str">
        <f t="shared" si="296"/>
        <v/>
      </c>
      <c r="AH1974" s="9" t="str">
        <f t="shared" si="297"/>
        <v/>
      </c>
      <c r="AI1974" s="9" t="str">
        <f t="shared" si="298"/>
        <v/>
      </c>
    </row>
    <row r="1975" spans="1:35">
      <c r="A1975" s="8" t="str">
        <f t="shared" si="299"/>
        <v/>
      </c>
      <c r="M1975" s="7" t="str">
        <f>IF(A1975="","",IF(S1975="",IF(A1975="","",VLOOKUP(K1975,calendar_price_2013,MATCH(SUMIF(A$2:A12565,A1975,L$2:L12565),Sheet2!$C$1:$P$1,0)+1,0)),S1975)*L1975)</f>
        <v/>
      </c>
      <c r="N1975" s="7" t="str">
        <f t="shared" si="293"/>
        <v/>
      </c>
      <c r="O1975" s="7" t="str">
        <f t="shared" si="294"/>
        <v/>
      </c>
      <c r="R1975" s="7" t="str">
        <f t="shared" si="295"/>
        <v/>
      </c>
      <c r="W1975" s="9" t="str">
        <f t="shared" si="296"/>
        <v/>
      </c>
      <c r="AH1975" s="9" t="str">
        <f t="shared" si="297"/>
        <v/>
      </c>
      <c r="AI1975" s="9" t="str">
        <f t="shared" si="298"/>
        <v/>
      </c>
    </row>
    <row r="1976" spans="1:35">
      <c r="A1976" s="8" t="str">
        <f t="shared" si="299"/>
        <v/>
      </c>
      <c r="M1976" s="7" t="str">
        <f>IF(A1976="","",IF(S1976="",IF(A1976="","",VLOOKUP(K1976,calendar_price_2013,MATCH(SUMIF(A$2:A12566,A1976,L$2:L12566),Sheet2!$C$1:$P$1,0)+1,0)),S1976)*L1976)</f>
        <v/>
      </c>
      <c r="N1976" s="7" t="str">
        <f t="shared" si="293"/>
        <v/>
      </c>
      <c r="O1976" s="7" t="str">
        <f t="shared" si="294"/>
        <v/>
      </c>
      <c r="R1976" s="7" t="str">
        <f t="shared" si="295"/>
        <v/>
      </c>
      <c r="W1976" s="9" t="str">
        <f t="shared" si="296"/>
        <v/>
      </c>
      <c r="AH1976" s="9" t="str">
        <f t="shared" si="297"/>
        <v/>
      </c>
      <c r="AI1976" s="9" t="str">
        <f t="shared" si="298"/>
        <v/>
      </c>
    </row>
    <row r="1977" spans="1:35">
      <c r="A1977" s="8" t="str">
        <f t="shared" si="299"/>
        <v/>
      </c>
      <c r="M1977" s="7" t="str">
        <f>IF(A1977="","",IF(S1977="",IF(A1977="","",VLOOKUP(K1977,calendar_price_2013,MATCH(SUMIF(A$2:A12567,A1977,L$2:L12567),Sheet2!$C$1:$P$1,0)+1,0)),S1977)*L1977)</f>
        <v/>
      </c>
      <c r="N1977" s="7" t="str">
        <f t="shared" si="293"/>
        <v/>
      </c>
      <c r="O1977" s="7" t="str">
        <f t="shared" si="294"/>
        <v/>
      </c>
      <c r="R1977" s="7" t="str">
        <f t="shared" si="295"/>
        <v/>
      </c>
      <c r="W1977" s="9" t="str">
        <f t="shared" si="296"/>
        <v/>
      </c>
      <c r="AH1977" s="9" t="str">
        <f t="shared" si="297"/>
        <v/>
      </c>
      <c r="AI1977" s="9" t="str">
        <f t="shared" si="298"/>
        <v/>
      </c>
    </row>
    <row r="1978" spans="1:35">
      <c r="A1978" s="8" t="str">
        <f t="shared" si="299"/>
        <v/>
      </c>
      <c r="M1978" s="7" t="str">
        <f>IF(A1978="","",IF(S1978="",IF(A1978="","",VLOOKUP(K1978,calendar_price_2013,MATCH(SUMIF(A$2:A12568,A1978,L$2:L12568),Sheet2!$C$1:$P$1,0)+1,0)),S1978)*L1978)</f>
        <v/>
      </c>
      <c r="N1978" s="7" t="str">
        <f t="shared" si="293"/>
        <v/>
      </c>
      <c r="O1978" s="7" t="str">
        <f t="shared" si="294"/>
        <v/>
      </c>
      <c r="R1978" s="7" t="str">
        <f t="shared" si="295"/>
        <v/>
      </c>
      <c r="W1978" s="9" t="str">
        <f t="shared" si="296"/>
        <v/>
      </c>
      <c r="AH1978" s="9" t="str">
        <f t="shared" si="297"/>
        <v/>
      </c>
      <c r="AI1978" s="9" t="str">
        <f t="shared" si="298"/>
        <v/>
      </c>
    </row>
    <row r="1979" spans="1:35">
      <c r="A1979" s="8" t="str">
        <f t="shared" si="299"/>
        <v/>
      </c>
      <c r="M1979" s="7" t="str">
        <f>IF(A1979="","",IF(S1979="",IF(A1979="","",VLOOKUP(K1979,calendar_price_2013,MATCH(SUMIF(A$2:A12569,A1979,L$2:L12569),Sheet2!$C$1:$P$1,0)+1,0)),S1979)*L1979)</f>
        <v/>
      </c>
      <c r="N1979" s="7" t="str">
        <f t="shared" si="293"/>
        <v/>
      </c>
      <c r="O1979" s="7" t="str">
        <f t="shared" si="294"/>
        <v/>
      </c>
      <c r="R1979" s="7" t="str">
        <f t="shared" si="295"/>
        <v/>
      </c>
      <c r="W1979" s="9" t="str">
        <f t="shared" si="296"/>
        <v/>
      </c>
      <c r="AH1979" s="9" t="str">
        <f t="shared" si="297"/>
        <v/>
      </c>
      <c r="AI1979" s="9" t="str">
        <f t="shared" si="298"/>
        <v/>
      </c>
    </row>
    <row r="1980" spans="1:35">
      <c r="A1980" s="8" t="str">
        <f t="shared" si="299"/>
        <v/>
      </c>
      <c r="M1980" s="7" t="str">
        <f>IF(A1980="","",IF(S1980="",IF(A1980="","",VLOOKUP(K1980,calendar_price_2013,MATCH(SUMIF(A$2:A12570,A1980,L$2:L12570),Sheet2!$C$1:$P$1,0)+1,0)),S1980)*L1980)</f>
        <v/>
      </c>
      <c r="N1980" s="7" t="str">
        <f t="shared" si="293"/>
        <v/>
      </c>
      <c r="O1980" s="7" t="str">
        <f t="shared" si="294"/>
        <v/>
      </c>
      <c r="R1980" s="7" t="str">
        <f t="shared" si="295"/>
        <v/>
      </c>
      <c r="W1980" s="9" t="str">
        <f t="shared" si="296"/>
        <v/>
      </c>
      <c r="AH1980" s="9" t="str">
        <f t="shared" si="297"/>
        <v/>
      </c>
      <c r="AI1980" s="9" t="str">
        <f t="shared" si="298"/>
        <v/>
      </c>
    </row>
    <row r="1981" spans="1:35">
      <c r="A1981" s="8" t="str">
        <f t="shared" si="299"/>
        <v/>
      </c>
      <c r="M1981" s="7" t="str">
        <f>IF(A1981="","",IF(S1981="",IF(A1981="","",VLOOKUP(K1981,calendar_price_2013,MATCH(SUMIF(A$2:A12571,A1981,L$2:L12571),Sheet2!$C$1:$P$1,0)+1,0)),S1981)*L1981)</f>
        <v/>
      </c>
      <c r="N1981" s="7" t="str">
        <f t="shared" si="293"/>
        <v/>
      </c>
      <c r="O1981" s="7" t="str">
        <f t="shared" si="294"/>
        <v/>
      </c>
      <c r="R1981" s="7" t="str">
        <f t="shared" si="295"/>
        <v/>
      </c>
      <c r="W1981" s="9" t="str">
        <f t="shared" si="296"/>
        <v/>
      </c>
      <c r="AH1981" s="9" t="str">
        <f t="shared" si="297"/>
        <v/>
      </c>
      <c r="AI1981" s="9" t="str">
        <f t="shared" si="298"/>
        <v/>
      </c>
    </row>
    <row r="1982" spans="1:35">
      <c r="A1982" s="8" t="str">
        <f t="shared" si="299"/>
        <v/>
      </c>
      <c r="M1982" s="7" t="str">
        <f>IF(A1982="","",IF(S1982="",IF(A1982="","",VLOOKUP(K1982,calendar_price_2013,MATCH(SUMIF(A$2:A12572,A1982,L$2:L12572),Sheet2!$C$1:$P$1,0)+1,0)),S1982)*L1982)</f>
        <v/>
      </c>
      <c r="N1982" s="7" t="str">
        <f t="shared" si="293"/>
        <v/>
      </c>
      <c r="O1982" s="7" t="str">
        <f t="shared" si="294"/>
        <v/>
      </c>
      <c r="R1982" s="7" t="str">
        <f t="shared" si="295"/>
        <v/>
      </c>
      <c r="W1982" s="9" t="str">
        <f t="shared" si="296"/>
        <v/>
      </c>
      <c r="AH1982" s="9" t="str">
        <f t="shared" si="297"/>
        <v/>
      </c>
      <c r="AI1982" s="9" t="str">
        <f t="shared" si="298"/>
        <v/>
      </c>
    </row>
    <row r="1983" spans="1:35">
      <c r="A1983" s="8" t="str">
        <f t="shared" si="299"/>
        <v/>
      </c>
      <c r="M1983" s="7" t="str">
        <f>IF(A1983="","",IF(S1983="",IF(A1983="","",VLOOKUP(K1983,calendar_price_2013,MATCH(SUMIF(A$2:A12573,A1983,L$2:L12573),Sheet2!$C$1:$P$1,0)+1,0)),S1983)*L1983)</f>
        <v/>
      </c>
      <c r="N1983" s="7" t="str">
        <f t="shared" si="293"/>
        <v/>
      </c>
      <c r="O1983" s="7" t="str">
        <f t="shared" si="294"/>
        <v/>
      </c>
      <c r="R1983" s="7" t="str">
        <f t="shared" si="295"/>
        <v/>
      </c>
      <c r="W1983" s="9" t="str">
        <f t="shared" si="296"/>
        <v/>
      </c>
      <c r="AH1983" s="9" t="str">
        <f t="shared" si="297"/>
        <v/>
      </c>
      <c r="AI1983" s="9" t="str">
        <f t="shared" si="298"/>
        <v/>
      </c>
    </row>
    <row r="1984" spans="1:35">
      <c r="A1984" s="8" t="str">
        <f t="shared" si="299"/>
        <v/>
      </c>
      <c r="M1984" s="7" t="str">
        <f>IF(A1984="","",IF(S1984="",IF(A1984="","",VLOOKUP(K1984,calendar_price_2013,MATCH(SUMIF(A$2:A12574,A1984,L$2:L12574),Sheet2!$C$1:$P$1,0)+1,0)),S1984)*L1984)</f>
        <v/>
      </c>
      <c r="N1984" s="7" t="str">
        <f t="shared" si="293"/>
        <v/>
      </c>
      <c r="O1984" s="7" t="str">
        <f t="shared" si="294"/>
        <v/>
      </c>
      <c r="R1984" s="7" t="str">
        <f t="shared" si="295"/>
        <v/>
      </c>
      <c r="W1984" s="9" t="str">
        <f t="shared" si="296"/>
        <v/>
      </c>
      <c r="AH1984" s="9" t="str">
        <f t="shared" si="297"/>
        <v/>
      </c>
      <c r="AI1984" s="9" t="str">
        <f t="shared" si="298"/>
        <v/>
      </c>
    </row>
    <row r="1985" spans="1:35">
      <c r="A1985" s="8" t="str">
        <f t="shared" si="299"/>
        <v/>
      </c>
      <c r="M1985" s="7" t="str">
        <f>IF(A1985="","",IF(S1985="",IF(A1985="","",VLOOKUP(K1985,calendar_price_2013,MATCH(SUMIF(A$2:A12575,A1985,L$2:L12575),Sheet2!$C$1:$P$1,0)+1,0)),S1985)*L1985)</f>
        <v/>
      </c>
      <c r="N1985" s="7" t="str">
        <f t="shared" si="293"/>
        <v/>
      </c>
      <c r="O1985" s="7" t="str">
        <f t="shared" si="294"/>
        <v/>
      </c>
      <c r="R1985" s="7" t="str">
        <f t="shared" si="295"/>
        <v/>
      </c>
      <c r="W1985" s="9" t="str">
        <f t="shared" si="296"/>
        <v/>
      </c>
      <c r="AH1985" s="9" t="str">
        <f t="shared" si="297"/>
        <v/>
      </c>
      <c r="AI1985" s="9" t="str">
        <f t="shared" si="298"/>
        <v/>
      </c>
    </row>
    <row r="1986" spans="1:35">
      <c r="A1986" s="8" t="str">
        <f t="shared" si="299"/>
        <v/>
      </c>
      <c r="M1986" s="7" t="str">
        <f>IF(A1986="","",IF(S1986="",IF(A1986="","",VLOOKUP(K1986,calendar_price_2013,MATCH(SUMIF(A$2:A12576,A1986,L$2:L12576),Sheet2!$C$1:$P$1,0)+1,0)),S1986)*L1986)</f>
        <v/>
      </c>
      <c r="N1986" s="7" t="str">
        <f t="shared" si="293"/>
        <v/>
      </c>
      <c r="O1986" s="7" t="str">
        <f t="shared" si="294"/>
        <v/>
      </c>
      <c r="R1986" s="7" t="str">
        <f t="shared" si="295"/>
        <v/>
      </c>
      <c r="W1986" s="9" t="str">
        <f t="shared" si="296"/>
        <v/>
      </c>
      <c r="AH1986" s="9" t="str">
        <f t="shared" si="297"/>
        <v/>
      </c>
      <c r="AI1986" s="9" t="str">
        <f t="shared" si="298"/>
        <v/>
      </c>
    </row>
    <row r="1987" spans="1:35">
      <c r="A1987" s="8" t="str">
        <f t="shared" si="299"/>
        <v/>
      </c>
      <c r="M1987" s="7" t="str">
        <f>IF(A1987="","",IF(S1987="",IF(A1987="","",VLOOKUP(K1987,calendar_price_2013,MATCH(SUMIF(A$2:A12577,A1987,L$2:L12577),Sheet2!$C$1:$P$1,0)+1,0)),S1987)*L1987)</f>
        <v/>
      </c>
      <c r="N1987" s="7" t="str">
        <f t="shared" si="293"/>
        <v/>
      </c>
      <c r="O1987" s="7" t="str">
        <f t="shared" si="294"/>
        <v/>
      </c>
      <c r="R1987" s="7" t="str">
        <f t="shared" si="295"/>
        <v/>
      </c>
      <c r="W1987" s="9" t="str">
        <f t="shared" si="296"/>
        <v/>
      </c>
      <c r="AH1987" s="9" t="str">
        <f t="shared" si="297"/>
        <v/>
      </c>
      <c r="AI1987" s="9" t="str">
        <f t="shared" si="298"/>
        <v/>
      </c>
    </row>
    <row r="1988" spans="1:35">
      <c r="A1988" s="8" t="str">
        <f t="shared" si="299"/>
        <v/>
      </c>
      <c r="M1988" s="7" t="str">
        <f>IF(A1988="","",IF(S1988="",IF(A1988="","",VLOOKUP(K1988,calendar_price_2013,MATCH(SUMIF(A$2:A12578,A1988,L$2:L12578),Sheet2!$C$1:$P$1,0)+1,0)),S1988)*L1988)</f>
        <v/>
      </c>
      <c r="N1988" s="7" t="str">
        <f t="shared" si="293"/>
        <v/>
      </c>
      <c r="O1988" s="7" t="str">
        <f t="shared" si="294"/>
        <v/>
      </c>
      <c r="R1988" s="7" t="str">
        <f t="shared" si="295"/>
        <v/>
      </c>
      <c r="W1988" s="9" t="str">
        <f t="shared" si="296"/>
        <v/>
      </c>
      <c r="AH1988" s="9" t="str">
        <f t="shared" si="297"/>
        <v/>
      </c>
      <c r="AI1988" s="9" t="str">
        <f t="shared" si="298"/>
        <v/>
      </c>
    </row>
    <row r="1989" spans="1:35">
      <c r="A1989" s="8" t="str">
        <f t="shared" si="299"/>
        <v/>
      </c>
      <c r="M1989" s="7" t="str">
        <f>IF(A1989="","",IF(S1989="",IF(A1989="","",VLOOKUP(K1989,calendar_price_2013,MATCH(SUMIF(A$2:A12579,A1989,L$2:L12579),Sheet2!$C$1:$P$1,0)+1,0)),S1989)*L1989)</f>
        <v/>
      </c>
      <c r="N1989" s="7" t="str">
        <f t="shared" si="293"/>
        <v/>
      </c>
      <c r="O1989" s="7" t="str">
        <f t="shared" si="294"/>
        <v/>
      </c>
      <c r="R1989" s="7" t="str">
        <f t="shared" si="295"/>
        <v/>
      </c>
      <c r="W1989" s="9" t="str">
        <f t="shared" si="296"/>
        <v/>
      </c>
      <c r="AH1989" s="9" t="str">
        <f t="shared" si="297"/>
        <v/>
      </c>
      <c r="AI1989" s="9" t="str">
        <f t="shared" si="298"/>
        <v/>
      </c>
    </row>
    <row r="1990" spans="1:35">
      <c r="A1990" s="8" t="str">
        <f t="shared" si="299"/>
        <v/>
      </c>
      <c r="M1990" s="7" t="str">
        <f>IF(A1990="","",IF(S1990="",IF(A1990="","",VLOOKUP(K1990,calendar_price_2013,MATCH(SUMIF(A$2:A12580,A1990,L$2:L12580),Sheet2!$C$1:$P$1,0)+1,0)),S1990)*L1990)</f>
        <v/>
      </c>
      <c r="N1990" s="7" t="str">
        <f t="shared" si="293"/>
        <v/>
      </c>
      <c r="O1990" s="7" t="str">
        <f t="shared" si="294"/>
        <v/>
      </c>
      <c r="R1990" s="7" t="str">
        <f t="shared" si="295"/>
        <v/>
      </c>
      <c r="W1990" s="9" t="str">
        <f t="shared" si="296"/>
        <v/>
      </c>
      <c r="AH1990" s="9" t="str">
        <f t="shared" si="297"/>
        <v/>
      </c>
      <c r="AI1990" s="9" t="str">
        <f t="shared" si="298"/>
        <v/>
      </c>
    </row>
    <row r="1991" spans="1:35">
      <c r="A1991" s="8" t="str">
        <f t="shared" si="299"/>
        <v/>
      </c>
      <c r="M1991" s="7" t="str">
        <f>IF(A1991="","",IF(S1991="",IF(A1991="","",VLOOKUP(K1991,calendar_price_2013,MATCH(SUMIF(A$2:A12581,A1991,L$2:L12581),Sheet2!$C$1:$P$1,0)+1,0)),S1991)*L1991)</f>
        <v/>
      </c>
      <c r="N1991" s="7" t="str">
        <f t="shared" si="293"/>
        <v/>
      </c>
      <c r="O1991" s="7" t="str">
        <f t="shared" si="294"/>
        <v/>
      </c>
      <c r="R1991" s="7" t="str">
        <f t="shared" si="295"/>
        <v/>
      </c>
      <c r="W1991" s="9" t="str">
        <f t="shared" si="296"/>
        <v/>
      </c>
      <c r="AH1991" s="9" t="str">
        <f t="shared" si="297"/>
        <v/>
      </c>
      <c r="AI1991" s="9" t="str">
        <f t="shared" si="298"/>
        <v/>
      </c>
    </row>
    <row r="1992" spans="1:35">
      <c r="A1992" s="8" t="str">
        <f t="shared" si="299"/>
        <v/>
      </c>
      <c r="M1992" s="7" t="str">
        <f>IF(A1992="","",IF(S1992="",IF(A1992="","",VLOOKUP(K1992,calendar_price_2013,MATCH(SUMIF(A$2:A12582,A1992,L$2:L12582),Sheet2!$C$1:$P$1,0)+1,0)),S1992)*L1992)</f>
        <v/>
      </c>
      <c r="N1992" s="7" t="str">
        <f t="shared" si="293"/>
        <v/>
      </c>
      <c r="O1992" s="7" t="str">
        <f t="shared" si="294"/>
        <v/>
      </c>
      <c r="R1992" s="7" t="str">
        <f t="shared" si="295"/>
        <v/>
      </c>
      <c r="W1992" s="9" t="str">
        <f t="shared" si="296"/>
        <v/>
      </c>
      <c r="AH1992" s="9" t="str">
        <f t="shared" si="297"/>
        <v/>
      </c>
      <c r="AI1992" s="9" t="str">
        <f t="shared" si="298"/>
        <v/>
      </c>
    </row>
    <row r="1993" spans="1:35">
      <c r="A1993" s="8" t="str">
        <f t="shared" si="299"/>
        <v/>
      </c>
      <c r="M1993" s="7" t="str">
        <f>IF(A1993="","",IF(S1993="",IF(A1993="","",VLOOKUP(K1993,calendar_price_2013,MATCH(SUMIF(A$2:A12583,A1993,L$2:L12583),Sheet2!$C$1:$P$1,0)+1,0)),S1993)*L1993)</f>
        <v/>
      </c>
      <c r="N1993" s="7" t="str">
        <f t="shared" si="293"/>
        <v/>
      </c>
      <c r="O1993" s="7" t="str">
        <f t="shared" si="294"/>
        <v/>
      </c>
      <c r="R1993" s="7" t="str">
        <f t="shared" si="295"/>
        <v/>
      </c>
      <c r="W1993" s="9" t="str">
        <f t="shared" si="296"/>
        <v/>
      </c>
      <c r="AH1993" s="9" t="str">
        <f t="shared" si="297"/>
        <v/>
      </c>
      <c r="AI1993" s="9" t="str">
        <f t="shared" si="298"/>
        <v/>
      </c>
    </row>
    <row r="1994" spans="1:35">
      <c r="A1994" s="8" t="str">
        <f t="shared" si="299"/>
        <v/>
      </c>
      <c r="M1994" s="7" t="str">
        <f>IF(A1994="","",IF(S1994="",IF(A1994="","",VLOOKUP(K1994,calendar_price_2013,MATCH(SUMIF(A$2:A12584,A1994,L$2:L12584),Sheet2!$C$1:$P$1,0)+1,0)),S1994)*L1994)</f>
        <v/>
      </c>
      <c r="N1994" s="7" t="str">
        <f t="shared" si="293"/>
        <v/>
      </c>
      <c r="O1994" s="7" t="str">
        <f t="shared" si="294"/>
        <v/>
      </c>
      <c r="R1994" s="7" t="str">
        <f t="shared" si="295"/>
        <v/>
      </c>
      <c r="W1994" s="9" t="str">
        <f t="shared" si="296"/>
        <v/>
      </c>
      <c r="AH1994" s="9" t="str">
        <f t="shared" si="297"/>
        <v/>
      </c>
      <c r="AI1994" s="9" t="str">
        <f t="shared" si="298"/>
        <v/>
      </c>
    </row>
    <row r="1995" spans="1:35">
      <c r="A1995" s="8" t="str">
        <f t="shared" si="299"/>
        <v/>
      </c>
      <c r="M1995" s="7" t="str">
        <f>IF(A1995="","",IF(S1995="",IF(A1995="","",VLOOKUP(K1995,calendar_price_2013,MATCH(SUMIF(A$2:A12585,A1995,L$2:L12585),Sheet2!$C$1:$P$1,0)+1,0)),S1995)*L1995)</f>
        <v/>
      </c>
      <c r="N1995" s="7" t="str">
        <f t="shared" si="293"/>
        <v/>
      </c>
      <c r="O1995" s="7" t="str">
        <f t="shared" si="294"/>
        <v/>
      </c>
      <c r="R1995" s="7" t="str">
        <f t="shared" si="295"/>
        <v/>
      </c>
      <c r="W1995" s="9" t="str">
        <f t="shared" si="296"/>
        <v/>
      </c>
      <c r="AH1995" s="9" t="str">
        <f t="shared" si="297"/>
        <v/>
      </c>
      <c r="AI1995" s="9" t="str">
        <f t="shared" si="298"/>
        <v/>
      </c>
    </row>
    <row r="1996" spans="1:35">
      <c r="A1996" s="8" t="str">
        <f t="shared" si="299"/>
        <v/>
      </c>
      <c r="M1996" s="7" t="str">
        <f>IF(A1996="","",IF(S1996="",IF(A1996="","",VLOOKUP(K1996,calendar_price_2013,MATCH(SUMIF(A$2:A12586,A1996,L$2:L12586),Sheet2!$C$1:$P$1,0)+1,0)),S1996)*L1996)</f>
        <v/>
      </c>
      <c r="N1996" s="7" t="str">
        <f t="shared" si="293"/>
        <v/>
      </c>
      <c r="O1996" s="7" t="str">
        <f t="shared" si="294"/>
        <v/>
      </c>
      <c r="R1996" s="7" t="str">
        <f t="shared" si="295"/>
        <v/>
      </c>
      <c r="W1996" s="9" t="str">
        <f t="shared" si="296"/>
        <v/>
      </c>
      <c r="AH1996" s="9" t="str">
        <f t="shared" si="297"/>
        <v/>
      </c>
      <c r="AI1996" s="9" t="str">
        <f t="shared" si="298"/>
        <v/>
      </c>
    </row>
    <row r="1997" spans="1:35">
      <c r="A1997" s="8" t="str">
        <f t="shared" si="299"/>
        <v/>
      </c>
      <c r="M1997" s="7" t="str">
        <f>IF(A1997="","",IF(S1997="",IF(A1997="","",VLOOKUP(K1997,calendar_price_2013,MATCH(SUMIF(A$2:A12587,A1997,L$2:L12587),Sheet2!$C$1:$P$1,0)+1,0)),S1997)*L1997)</f>
        <v/>
      </c>
      <c r="N1997" s="7" t="str">
        <f t="shared" si="293"/>
        <v/>
      </c>
      <c r="O1997" s="7" t="str">
        <f t="shared" si="294"/>
        <v/>
      </c>
      <c r="R1997" s="7" t="str">
        <f t="shared" si="295"/>
        <v/>
      </c>
      <c r="W1997" s="9" t="str">
        <f t="shared" si="296"/>
        <v/>
      </c>
      <c r="AH1997" s="9" t="str">
        <f t="shared" si="297"/>
        <v/>
      </c>
      <c r="AI1997" s="9" t="str">
        <f t="shared" si="298"/>
        <v/>
      </c>
    </row>
    <row r="1998" spans="1:35">
      <c r="A1998" s="8" t="str">
        <f t="shared" si="299"/>
        <v/>
      </c>
      <c r="M1998" s="7" t="str">
        <f>IF(A1998="","",IF(S1998="",IF(A1998="","",VLOOKUP(K1998,calendar_price_2013,MATCH(SUMIF(A$2:A12588,A1998,L$2:L12588),Sheet2!$C$1:$P$1,0)+1,0)),S1998)*L1998)</f>
        <v/>
      </c>
      <c r="N1998" s="7" t="str">
        <f t="shared" si="293"/>
        <v/>
      </c>
      <c r="O1998" s="7" t="str">
        <f t="shared" si="294"/>
        <v/>
      </c>
      <c r="R1998" s="7" t="str">
        <f t="shared" si="295"/>
        <v/>
      </c>
      <c r="W1998" s="9" t="str">
        <f t="shared" si="296"/>
        <v/>
      </c>
      <c r="AH1998" s="9" t="str">
        <f t="shared" si="297"/>
        <v/>
      </c>
      <c r="AI1998" s="9" t="str">
        <f t="shared" si="298"/>
        <v/>
      </c>
    </row>
    <row r="1999" spans="1:35">
      <c r="A1999" s="8" t="str">
        <f t="shared" si="299"/>
        <v/>
      </c>
      <c r="M1999" s="7" t="str">
        <f>IF(A1999="","",IF(S1999="",IF(A1999="","",VLOOKUP(K1999,calendar_price_2013,MATCH(SUMIF(A$2:A12589,A1999,L$2:L12589),Sheet2!$C$1:$P$1,0)+1,0)),S1999)*L1999)</f>
        <v/>
      </c>
      <c r="N1999" s="7" t="str">
        <f t="shared" si="293"/>
        <v/>
      </c>
      <c r="O1999" s="7" t="str">
        <f t="shared" si="294"/>
        <v/>
      </c>
      <c r="R1999" s="7" t="str">
        <f t="shared" si="295"/>
        <v/>
      </c>
      <c r="W1999" s="9" t="str">
        <f t="shared" si="296"/>
        <v/>
      </c>
      <c r="AH1999" s="9" t="str">
        <f t="shared" si="297"/>
        <v/>
      </c>
      <c r="AI1999" s="9" t="str">
        <f t="shared" si="298"/>
        <v/>
      </c>
    </row>
    <row r="2000" spans="1:35">
      <c r="A2000" s="8" t="str">
        <f t="shared" si="299"/>
        <v/>
      </c>
      <c r="M2000" s="7" t="str">
        <f>IF(A2000="","",IF(S2000="",IF(A2000="","",VLOOKUP(K2000,calendar_price_2013,MATCH(SUMIF(A$2:A12590,A2000,L$2:L12590),Sheet2!$C$1:$P$1,0)+1,0)),S2000)*L2000)</f>
        <v/>
      </c>
      <c r="N2000" s="7" t="str">
        <f t="shared" si="293"/>
        <v/>
      </c>
      <c r="O2000" s="7" t="str">
        <f t="shared" si="294"/>
        <v/>
      </c>
      <c r="R2000" s="7" t="str">
        <f t="shared" si="295"/>
        <v/>
      </c>
      <c r="W2000" s="9" t="str">
        <f t="shared" si="296"/>
        <v/>
      </c>
      <c r="AH2000" s="9" t="str">
        <f t="shared" si="297"/>
        <v/>
      </c>
      <c r="AI2000" s="9" t="str">
        <f t="shared" si="298"/>
        <v/>
      </c>
    </row>
    <row r="2001" spans="1:35">
      <c r="A2001" s="8" t="str">
        <f t="shared" si="299"/>
        <v/>
      </c>
      <c r="M2001" s="7" t="str">
        <f>IF(A2001="","",IF(S2001="",IF(A2001="","",VLOOKUP(K2001,calendar_price_2013,MATCH(SUMIF(A$2:A12591,A2001,L$2:L12591),Sheet2!$C$1:$P$1,0)+1,0)),S2001)*L2001)</f>
        <v/>
      </c>
      <c r="N2001" s="7" t="str">
        <f t="shared" si="293"/>
        <v/>
      </c>
      <c r="O2001" s="7" t="str">
        <f t="shared" si="294"/>
        <v/>
      </c>
      <c r="R2001" s="7" t="str">
        <f t="shared" si="295"/>
        <v/>
      </c>
      <c r="W2001" s="9" t="str">
        <f t="shared" si="296"/>
        <v/>
      </c>
      <c r="AH2001" s="9" t="str">
        <f t="shared" si="297"/>
        <v/>
      </c>
      <c r="AI2001" s="9" t="str">
        <f t="shared" si="298"/>
        <v/>
      </c>
    </row>
    <row r="2002" spans="1:35">
      <c r="A2002" s="8" t="str">
        <f t="shared" si="299"/>
        <v/>
      </c>
      <c r="M2002" s="7" t="str">
        <f>IF(A2002="","",IF(S2002="",IF(A2002="","",VLOOKUP(K2002,calendar_price_2013,MATCH(SUMIF(A$2:A12592,A2002,L$2:L12592),Sheet2!$C$1:$P$1,0)+1,0)),S2002)*L2002)</f>
        <v/>
      </c>
      <c r="N2002" s="7" t="str">
        <f t="shared" si="293"/>
        <v/>
      </c>
      <c r="O2002" s="7" t="str">
        <f t="shared" si="294"/>
        <v/>
      </c>
      <c r="R2002" s="7" t="str">
        <f t="shared" si="295"/>
        <v/>
      </c>
      <c r="W2002" s="9" t="str">
        <f t="shared" si="296"/>
        <v/>
      </c>
      <c r="AH2002" s="9" t="str">
        <f t="shared" si="297"/>
        <v/>
      </c>
      <c r="AI2002" s="9" t="str">
        <f t="shared" si="298"/>
        <v/>
      </c>
    </row>
    <row r="2003" spans="1:35">
      <c r="A2003" s="8" t="str">
        <f t="shared" si="299"/>
        <v/>
      </c>
      <c r="M2003" s="7" t="str">
        <f>IF(A2003="","",IF(S2003="",IF(A2003="","",VLOOKUP(K2003,calendar_price_2013,MATCH(SUMIF(A$2:A12593,A2003,L$2:L12593),Sheet2!$C$1:$P$1,0)+1,0)),S2003)*L2003)</f>
        <v/>
      </c>
      <c r="N2003" s="7" t="str">
        <f t="shared" si="293"/>
        <v/>
      </c>
      <c r="O2003" s="7" t="str">
        <f t="shared" si="294"/>
        <v/>
      </c>
      <c r="R2003" s="7" t="str">
        <f t="shared" si="295"/>
        <v/>
      </c>
      <c r="W2003" s="9" t="str">
        <f t="shared" si="296"/>
        <v/>
      </c>
      <c r="AH2003" s="9" t="str">
        <f t="shared" si="297"/>
        <v/>
      </c>
      <c r="AI2003" s="9" t="str">
        <f t="shared" si="298"/>
        <v/>
      </c>
    </row>
    <row r="2004" spans="1:35">
      <c r="A2004" s="8" t="str">
        <f t="shared" si="299"/>
        <v/>
      </c>
      <c r="M2004" s="7" t="str">
        <f>IF(A2004="","",IF(S2004="",IF(A2004="","",VLOOKUP(K2004,calendar_price_2013,MATCH(SUMIF(A$2:A12594,A2004,L$2:L12594),Sheet2!$C$1:$P$1,0)+1,0)),S2004)*L2004)</f>
        <v/>
      </c>
      <c r="N2004" s="7" t="str">
        <f t="shared" si="293"/>
        <v/>
      </c>
      <c r="O2004" s="7" t="str">
        <f t="shared" si="294"/>
        <v/>
      </c>
      <c r="R2004" s="7" t="str">
        <f t="shared" si="295"/>
        <v/>
      </c>
      <c r="W2004" s="9" t="str">
        <f t="shared" si="296"/>
        <v/>
      </c>
      <c r="AH2004" s="9" t="str">
        <f t="shared" si="297"/>
        <v/>
      </c>
      <c r="AI2004" s="9" t="str">
        <f t="shared" si="298"/>
        <v/>
      </c>
    </row>
    <row r="2005" spans="1:35">
      <c r="A2005" s="8" t="str">
        <f t="shared" si="299"/>
        <v/>
      </c>
      <c r="M2005" s="7" t="str">
        <f>IF(A2005="","",IF(S2005="",IF(A2005="","",VLOOKUP(K2005,calendar_price_2013,MATCH(SUMIF(A$2:A12595,A2005,L$2:L12595),Sheet2!$C$1:$P$1,0)+1,0)),S2005)*L2005)</f>
        <v/>
      </c>
      <c r="N2005" s="7" t="str">
        <f t="shared" si="293"/>
        <v/>
      </c>
      <c r="O2005" s="7" t="str">
        <f t="shared" si="294"/>
        <v/>
      </c>
      <c r="R2005" s="7" t="str">
        <f t="shared" si="295"/>
        <v/>
      </c>
      <c r="W2005" s="9" t="str">
        <f t="shared" si="296"/>
        <v/>
      </c>
      <c r="AH2005" s="9" t="str">
        <f t="shared" si="297"/>
        <v/>
      </c>
      <c r="AI2005" s="9" t="str">
        <f t="shared" si="298"/>
        <v/>
      </c>
    </row>
    <row r="2006" spans="1:35">
      <c r="A2006" s="8" t="str">
        <f t="shared" si="299"/>
        <v/>
      </c>
      <c r="M2006" s="7" t="str">
        <f>IF(A2006="","",IF(S2006="",IF(A2006="","",VLOOKUP(K2006,calendar_price_2013,MATCH(SUMIF(A$2:A12596,A2006,L$2:L12596),Sheet2!$C$1:$P$1,0)+1,0)),S2006)*L2006)</f>
        <v/>
      </c>
      <c r="N2006" s="7" t="str">
        <f t="shared" si="293"/>
        <v/>
      </c>
      <c r="O2006" s="7" t="str">
        <f t="shared" si="294"/>
        <v/>
      </c>
      <c r="R2006" s="7" t="str">
        <f t="shared" si="295"/>
        <v/>
      </c>
      <c r="W2006" s="9" t="str">
        <f t="shared" si="296"/>
        <v/>
      </c>
      <c r="AH2006" s="9" t="str">
        <f t="shared" si="297"/>
        <v/>
      </c>
      <c r="AI2006" s="9" t="str">
        <f t="shared" si="298"/>
        <v/>
      </c>
    </row>
    <row r="2007" spans="1:35">
      <c r="A2007" s="8" t="str">
        <f t="shared" si="299"/>
        <v/>
      </c>
      <c r="M2007" s="7" t="str">
        <f>IF(A2007="","",IF(S2007="",IF(A2007="","",VLOOKUP(K2007,calendar_price_2013,MATCH(SUMIF(A$2:A12597,A2007,L$2:L12597),Sheet2!$C$1:$P$1,0)+1,0)),S2007)*L2007)</f>
        <v/>
      </c>
      <c r="N2007" s="7" t="str">
        <f t="shared" si="293"/>
        <v/>
      </c>
      <c r="O2007" s="7" t="str">
        <f t="shared" si="294"/>
        <v/>
      </c>
      <c r="R2007" s="7" t="str">
        <f t="shared" si="295"/>
        <v/>
      </c>
      <c r="W2007" s="9" t="str">
        <f t="shared" si="296"/>
        <v/>
      </c>
      <c r="AH2007" s="9" t="str">
        <f t="shared" si="297"/>
        <v/>
      </c>
      <c r="AI2007" s="9" t="str">
        <f t="shared" si="298"/>
        <v/>
      </c>
    </row>
    <row r="2008" spans="1:35">
      <c r="A2008" s="8" t="str">
        <f t="shared" si="299"/>
        <v/>
      </c>
      <c r="M2008" s="7" t="str">
        <f>IF(A2008="","",IF(S2008="",IF(A2008="","",VLOOKUP(K2008,calendar_price_2013,MATCH(SUMIF(A$2:A12598,A2008,L$2:L12598),Sheet2!$C$1:$P$1,0)+1,0)),S2008)*L2008)</f>
        <v/>
      </c>
      <c r="N2008" s="7" t="str">
        <f t="shared" si="293"/>
        <v/>
      </c>
      <c r="O2008" s="7" t="str">
        <f t="shared" si="294"/>
        <v/>
      </c>
      <c r="R2008" s="7" t="str">
        <f t="shared" si="295"/>
        <v/>
      </c>
      <c r="W2008" s="9" t="str">
        <f t="shared" si="296"/>
        <v/>
      </c>
      <c r="AH2008" s="9" t="str">
        <f t="shared" si="297"/>
        <v/>
      </c>
      <c r="AI2008" s="9" t="str">
        <f t="shared" si="298"/>
        <v/>
      </c>
    </row>
    <row r="2009" spans="1:35">
      <c r="A2009" s="8" t="str">
        <f t="shared" si="299"/>
        <v/>
      </c>
      <c r="M2009" s="7" t="str">
        <f>IF(A2009="","",IF(S2009="",IF(A2009="","",VLOOKUP(K2009,calendar_price_2013,MATCH(SUMIF(A$2:A12599,A2009,L$2:L12599),Sheet2!$C$1:$P$1,0)+1,0)),S2009)*L2009)</f>
        <v/>
      </c>
      <c r="N2009" s="7" t="str">
        <f t="shared" si="293"/>
        <v/>
      </c>
      <c r="O2009" s="7" t="str">
        <f t="shared" si="294"/>
        <v/>
      </c>
      <c r="R2009" s="7" t="str">
        <f t="shared" si="295"/>
        <v/>
      </c>
      <c r="W2009" s="9" t="str">
        <f t="shared" si="296"/>
        <v/>
      </c>
      <c r="AH2009" s="9" t="str">
        <f t="shared" si="297"/>
        <v/>
      </c>
      <c r="AI2009" s="9" t="str">
        <f t="shared" si="298"/>
        <v/>
      </c>
    </row>
    <row r="2010" spans="1:35">
      <c r="A2010" s="8" t="str">
        <f t="shared" si="299"/>
        <v/>
      </c>
      <c r="M2010" s="7" t="str">
        <f>IF(A2010="","",IF(S2010="",IF(A2010="","",VLOOKUP(K2010,calendar_price_2013,MATCH(SUMIF(A$2:A12600,A2010,L$2:L12600),Sheet2!$C$1:$P$1,0)+1,0)),S2010)*L2010)</f>
        <v/>
      </c>
      <c r="N2010" s="7" t="str">
        <f t="shared" si="293"/>
        <v/>
      </c>
      <c r="O2010" s="7" t="str">
        <f t="shared" si="294"/>
        <v/>
      </c>
      <c r="R2010" s="7" t="str">
        <f t="shared" si="295"/>
        <v/>
      </c>
      <c r="W2010" s="9" t="str">
        <f t="shared" si="296"/>
        <v/>
      </c>
      <c r="AH2010" s="9" t="str">
        <f t="shared" si="297"/>
        <v/>
      </c>
      <c r="AI2010" s="9" t="str">
        <f t="shared" si="298"/>
        <v/>
      </c>
    </row>
    <row r="2011" spans="1:35">
      <c r="A2011" s="8" t="str">
        <f t="shared" si="299"/>
        <v/>
      </c>
      <c r="M2011" s="7" t="str">
        <f>IF(A2011="","",IF(S2011="",IF(A2011="","",VLOOKUP(K2011,calendar_price_2013,MATCH(SUMIF(A$2:A12601,A2011,L$2:L12601),Sheet2!$C$1:$P$1,0)+1,0)),S2011)*L2011)</f>
        <v/>
      </c>
      <c r="N2011" s="7" t="str">
        <f t="shared" si="293"/>
        <v/>
      </c>
      <c r="O2011" s="7" t="str">
        <f t="shared" si="294"/>
        <v/>
      </c>
      <c r="R2011" s="7" t="str">
        <f t="shared" si="295"/>
        <v/>
      </c>
      <c r="W2011" s="9" t="str">
        <f t="shared" si="296"/>
        <v/>
      </c>
      <c r="AH2011" s="9" t="str">
        <f t="shared" si="297"/>
        <v/>
      </c>
      <c r="AI2011" s="9" t="str">
        <f t="shared" si="298"/>
        <v/>
      </c>
    </row>
    <row r="2012" spans="1:35">
      <c r="A2012" s="8" t="str">
        <f t="shared" si="299"/>
        <v/>
      </c>
      <c r="M2012" s="7" t="str">
        <f>IF(A2012="","",IF(S2012="",IF(A2012="","",VLOOKUP(K2012,calendar_price_2013,MATCH(SUMIF(A$2:A12602,A2012,L$2:L12602),Sheet2!$C$1:$P$1,0)+1,0)),S2012)*L2012)</f>
        <v/>
      </c>
      <c r="N2012" s="7" t="str">
        <f t="shared" si="293"/>
        <v/>
      </c>
      <c r="O2012" s="7" t="str">
        <f t="shared" si="294"/>
        <v/>
      </c>
      <c r="R2012" s="7" t="str">
        <f t="shared" si="295"/>
        <v/>
      </c>
      <c r="W2012" s="9" t="str">
        <f t="shared" si="296"/>
        <v/>
      </c>
      <c r="AH2012" s="9" t="str">
        <f t="shared" si="297"/>
        <v/>
      </c>
      <c r="AI2012" s="9" t="str">
        <f t="shared" si="298"/>
        <v/>
      </c>
    </row>
    <row r="2013" spans="1:35">
      <c r="A2013" s="8" t="str">
        <f t="shared" si="299"/>
        <v/>
      </c>
      <c r="M2013" s="7" t="str">
        <f>IF(A2013="","",IF(S2013="",IF(A2013="","",VLOOKUP(K2013,calendar_price_2013,MATCH(SUMIF(A$2:A12603,A2013,L$2:L12603),Sheet2!$C$1:$P$1,0)+1,0)),S2013)*L2013)</f>
        <v/>
      </c>
      <c r="N2013" s="7" t="str">
        <f t="shared" si="293"/>
        <v/>
      </c>
      <c r="O2013" s="7" t="str">
        <f t="shared" si="294"/>
        <v/>
      </c>
      <c r="R2013" s="7" t="str">
        <f t="shared" si="295"/>
        <v/>
      </c>
      <c r="W2013" s="9" t="str">
        <f t="shared" si="296"/>
        <v/>
      </c>
      <c r="AH2013" s="9" t="str">
        <f t="shared" si="297"/>
        <v/>
      </c>
      <c r="AI2013" s="9" t="str">
        <f t="shared" si="298"/>
        <v/>
      </c>
    </row>
    <row r="2014" spans="1:35">
      <c r="A2014" s="8" t="str">
        <f t="shared" si="299"/>
        <v/>
      </c>
      <c r="M2014" s="7" t="str">
        <f>IF(A2014="","",IF(S2014="",IF(A2014="","",VLOOKUP(K2014,calendar_price_2013,MATCH(SUMIF(A$2:A12604,A2014,L$2:L12604),Sheet2!$C$1:$P$1,0)+1,0)),S2014)*L2014)</f>
        <v/>
      </c>
      <c r="N2014" s="7" t="str">
        <f t="shared" si="293"/>
        <v/>
      </c>
      <c r="O2014" s="7" t="str">
        <f t="shared" si="294"/>
        <v/>
      </c>
      <c r="R2014" s="7" t="str">
        <f t="shared" si="295"/>
        <v/>
      </c>
      <c r="W2014" s="9" t="str">
        <f t="shared" si="296"/>
        <v/>
      </c>
      <c r="AH2014" s="9" t="str">
        <f t="shared" si="297"/>
        <v/>
      </c>
      <c r="AI2014" s="9" t="str">
        <f t="shared" si="298"/>
        <v/>
      </c>
    </row>
    <row r="2015" spans="1:35">
      <c r="A2015" s="8" t="str">
        <f t="shared" si="299"/>
        <v/>
      </c>
      <c r="M2015" s="7" t="str">
        <f>IF(A2015="","",IF(S2015="",IF(A2015="","",VLOOKUP(K2015,calendar_price_2013,MATCH(SUMIF(A$2:A12605,A2015,L$2:L12605),Sheet2!$C$1:$P$1,0)+1,0)),S2015)*L2015)</f>
        <v/>
      </c>
      <c r="N2015" s="7" t="str">
        <f t="shared" si="293"/>
        <v/>
      </c>
      <c r="O2015" s="7" t="str">
        <f t="shared" si="294"/>
        <v/>
      </c>
      <c r="R2015" s="7" t="str">
        <f t="shared" si="295"/>
        <v/>
      </c>
      <c r="W2015" s="9" t="str">
        <f t="shared" si="296"/>
        <v/>
      </c>
      <c r="AH2015" s="9" t="str">
        <f t="shared" si="297"/>
        <v/>
      </c>
      <c r="AI2015" s="9" t="str">
        <f t="shared" si="298"/>
        <v/>
      </c>
    </row>
    <row r="2016" spans="1:35">
      <c r="A2016" s="8" t="str">
        <f t="shared" si="299"/>
        <v/>
      </c>
      <c r="M2016" s="7" t="str">
        <f>IF(A2016="","",IF(S2016="",IF(A2016="","",VLOOKUP(K2016,calendar_price_2013,MATCH(SUMIF(A$2:A12606,A2016,L$2:L12606),Sheet2!$C$1:$P$1,0)+1,0)),S2016)*L2016)</f>
        <v/>
      </c>
      <c r="N2016" s="7" t="str">
        <f t="shared" ref="N2016:N2079" si="300">IF(A2016="","",IF(T2016=1,0,M2016*0.2))</f>
        <v/>
      </c>
      <c r="O2016" s="7" t="str">
        <f t="shared" ref="O2016:O2079" si="301">IF(H2016="","",SUMIF(A2016:A12607,A2016,M2016:M12607)+SUMIF(A2016:A12607,A2016,N2016:N12607))</f>
        <v/>
      </c>
      <c r="R2016" s="7" t="str">
        <f t="shared" si="295"/>
        <v/>
      </c>
      <c r="W2016" s="9" t="str">
        <f t="shared" si="296"/>
        <v/>
      </c>
      <c r="AH2016" s="9" t="str">
        <f t="shared" si="297"/>
        <v/>
      </c>
      <c r="AI2016" s="9" t="str">
        <f t="shared" si="298"/>
        <v/>
      </c>
    </row>
    <row r="2017" spans="1:35">
      <c r="A2017" s="8" t="str">
        <f t="shared" si="299"/>
        <v/>
      </c>
      <c r="M2017" s="7" t="str">
        <f>IF(A2017="","",IF(S2017="",IF(A2017="","",VLOOKUP(K2017,calendar_price_2013,MATCH(SUMIF(A$2:A12607,A2017,L$2:L12607),Sheet2!$C$1:$P$1,0)+1,0)),S2017)*L2017)</f>
        <v/>
      </c>
      <c r="N2017" s="7" t="str">
        <f t="shared" si="300"/>
        <v/>
      </c>
      <c r="O2017" s="7" t="str">
        <f t="shared" si="301"/>
        <v/>
      </c>
      <c r="R2017" s="7" t="str">
        <f t="shared" ref="R2017:R2080" si="302">IF(ISBLANK(Q2017),"",Q2017-O2017)</f>
        <v/>
      </c>
      <c r="W2017" s="9" t="str">
        <f t="shared" ref="W2017:W2080" si="303">IF(B2017="","",IF(AC2017="",0,1))</f>
        <v/>
      </c>
      <c r="AH2017" s="9" t="str">
        <f t="shared" ref="AH2017:AH2080" si="304">IF(H2017="","",SUMIF(A2017:A12608,A2017,L2017:L12608))</f>
        <v/>
      </c>
      <c r="AI2017" s="9" t="str">
        <f t="shared" ref="AI2017:AI2080" si="305">IF(AH2017="","",AH2017/100)</f>
        <v/>
      </c>
    </row>
    <row r="2018" spans="1:35">
      <c r="A2018" s="8" t="str">
        <f t="shared" ref="A2018:A2081" si="306">IF(K2018="","",IF(B2018="",A2017,A2017+1))</f>
        <v/>
      </c>
      <c r="M2018" s="7" t="str">
        <f>IF(A2018="","",IF(S2018="",IF(A2018="","",VLOOKUP(K2018,calendar_price_2013,MATCH(SUMIF(A$2:A12608,A2018,L$2:L12608),Sheet2!$C$1:$P$1,0)+1,0)),S2018)*L2018)</f>
        <v/>
      </c>
      <c r="N2018" s="7" t="str">
        <f t="shared" si="300"/>
        <v/>
      </c>
      <c r="O2018" s="7" t="str">
        <f t="shared" si="301"/>
        <v/>
      </c>
      <c r="R2018" s="7" t="str">
        <f t="shared" si="302"/>
        <v/>
      </c>
      <c r="W2018" s="9" t="str">
        <f t="shared" si="303"/>
        <v/>
      </c>
      <c r="AH2018" s="9" t="str">
        <f t="shared" si="304"/>
        <v/>
      </c>
      <c r="AI2018" s="9" t="str">
        <f t="shared" si="305"/>
        <v/>
      </c>
    </row>
    <row r="2019" spans="1:35">
      <c r="A2019" s="8" t="str">
        <f t="shared" si="306"/>
        <v/>
      </c>
      <c r="M2019" s="7" t="str">
        <f>IF(A2019="","",IF(S2019="",IF(A2019="","",VLOOKUP(K2019,calendar_price_2013,MATCH(SUMIF(A$2:A12609,A2019,L$2:L12609),Sheet2!$C$1:$P$1,0)+1,0)),S2019)*L2019)</f>
        <v/>
      </c>
      <c r="N2019" s="7" t="str">
        <f t="shared" si="300"/>
        <v/>
      </c>
      <c r="O2019" s="7" t="str">
        <f t="shared" si="301"/>
        <v/>
      </c>
      <c r="R2019" s="7" t="str">
        <f t="shared" si="302"/>
        <v/>
      </c>
      <c r="W2019" s="9" t="str">
        <f t="shared" si="303"/>
        <v/>
      </c>
      <c r="AH2019" s="9" t="str">
        <f t="shared" si="304"/>
        <v/>
      </c>
      <c r="AI2019" s="9" t="str">
        <f t="shared" si="305"/>
        <v/>
      </c>
    </row>
    <row r="2020" spans="1:35">
      <c r="A2020" s="8" t="str">
        <f t="shared" si="306"/>
        <v/>
      </c>
      <c r="M2020" s="7" t="str">
        <f>IF(A2020="","",IF(S2020="",IF(A2020="","",VLOOKUP(K2020,calendar_price_2013,MATCH(SUMIF(A$2:A12610,A2020,L$2:L12610),Sheet2!$C$1:$P$1,0)+1,0)),S2020)*L2020)</f>
        <v/>
      </c>
      <c r="N2020" s="7" t="str">
        <f t="shared" si="300"/>
        <v/>
      </c>
      <c r="O2020" s="7" t="str">
        <f t="shared" si="301"/>
        <v/>
      </c>
      <c r="R2020" s="7" t="str">
        <f t="shared" si="302"/>
        <v/>
      </c>
      <c r="W2020" s="9" t="str">
        <f t="shared" si="303"/>
        <v/>
      </c>
      <c r="AH2020" s="9" t="str">
        <f t="shared" si="304"/>
        <v/>
      </c>
      <c r="AI2020" s="9" t="str">
        <f t="shared" si="305"/>
        <v/>
      </c>
    </row>
    <row r="2021" spans="1:35">
      <c r="A2021" s="8" t="str">
        <f t="shared" si="306"/>
        <v/>
      </c>
      <c r="M2021" s="7" t="str">
        <f>IF(A2021="","",IF(S2021="",IF(A2021="","",VLOOKUP(K2021,calendar_price_2013,MATCH(SUMIF(A$2:A12611,A2021,L$2:L12611),Sheet2!$C$1:$P$1,0)+1,0)),S2021)*L2021)</f>
        <v/>
      </c>
      <c r="N2021" s="7" t="str">
        <f t="shared" si="300"/>
        <v/>
      </c>
      <c r="O2021" s="7" t="str">
        <f t="shared" si="301"/>
        <v/>
      </c>
      <c r="R2021" s="7" t="str">
        <f t="shared" si="302"/>
        <v/>
      </c>
      <c r="W2021" s="9" t="str">
        <f t="shared" si="303"/>
        <v/>
      </c>
      <c r="AH2021" s="9" t="str">
        <f t="shared" si="304"/>
        <v/>
      </c>
      <c r="AI2021" s="9" t="str">
        <f t="shared" si="305"/>
        <v/>
      </c>
    </row>
    <row r="2022" spans="1:35">
      <c r="A2022" s="8" t="str">
        <f t="shared" si="306"/>
        <v/>
      </c>
      <c r="M2022" s="7" t="str">
        <f>IF(A2022="","",IF(S2022="",IF(A2022="","",VLOOKUP(K2022,calendar_price_2013,MATCH(SUMIF(A$2:A12612,A2022,L$2:L12612),Sheet2!$C$1:$P$1,0)+1,0)),S2022)*L2022)</f>
        <v/>
      </c>
      <c r="N2022" s="7" t="str">
        <f t="shared" si="300"/>
        <v/>
      </c>
      <c r="O2022" s="7" t="str">
        <f t="shared" si="301"/>
        <v/>
      </c>
      <c r="R2022" s="7" t="str">
        <f t="shared" si="302"/>
        <v/>
      </c>
      <c r="W2022" s="9" t="str">
        <f t="shared" si="303"/>
        <v/>
      </c>
      <c r="AH2022" s="9" t="str">
        <f t="shared" si="304"/>
        <v/>
      </c>
      <c r="AI2022" s="9" t="str">
        <f t="shared" si="305"/>
        <v/>
      </c>
    </row>
    <row r="2023" spans="1:35">
      <c r="A2023" s="8" t="str">
        <f t="shared" si="306"/>
        <v/>
      </c>
      <c r="M2023" s="7" t="str">
        <f>IF(A2023="","",IF(S2023="",IF(A2023="","",VLOOKUP(K2023,calendar_price_2013,MATCH(SUMIF(A$2:A12613,A2023,L$2:L12613),Sheet2!$C$1:$P$1,0)+1,0)),S2023)*L2023)</f>
        <v/>
      </c>
      <c r="N2023" s="7" t="str">
        <f t="shared" si="300"/>
        <v/>
      </c>
      <c r="O2023" s="7" t="str">
        <f t="shared" si="301"/>
        <v/>
      </c>
      <c r="R2023" s="7" t="str">
        <f t="shared" si="302"/>
        <v/>
      </c>
      <c r="W2023" s="9" t="str">
        <f t="shared" si="303"/>
        <v/>
      </c>
      <c r="AH2023" s="9" t="str">
        <f t="shared" si="304"/>
        <v/>
      </c>
      <c r="AI2023" s="9" t="str">
        <f t="shared" si="305"/>
        <v/>
      </c>
    </row>
    <row r="2024" spans="1:35">
      <c r="A2024" s="8" t="str">
        <f t="shared" si="306"/>
        <v/>
      </c>
      <c r="M2024" s="7" t="str">
        <f>IF(A2024="","",IF(S2024="",IF(A2024="","",VLOOKUP(K2024,calendar_price_2013,MATCH(SUMIF(A$2:A12614,A2024,L$2:L12614),Sheet2!$C$1:$P$1,0)+1,0)),S2024)*L2024)</f>
        <v/>
      </c>
      <c r="N2024" s="7" t="str">
        <f t="shared" si="300"/>
        <v/>
      </c>
      <c r="O2024" s="7" t="str">
        <f t="shared" si="301"/>
        <v/>
      </c>
      <c r="R2024" s="7" t="str">
        <f t="shared" si="302"/>
        <v/>
      </c>
      <c r="W2024" s="9" t="str">
        <f t="shared" si="303"/>
        <v/>
      </c>
      <c r="AH2024" s="9" t="str">
        <f t="shared" si="304"/>
        <v/>
      </c>
      <c r="AI2024" s="9" t="str">
        <f t="shared" si="305"/>
        <v/>
      </c>
    </row>
    <row r="2025" spans="1:35">
      <c r="A2025" s="8" t="str">
        <f t="shared" si="306"/>
        <v/>
      </c>
      <c r="M2025" s="7" t="str">
        <f>IF(A2025="","",IF(S2025="",IF(A2025="","",VLOOKUP(K2025,calendar_price_2013,MATCH(SUMIF(A$2:A12615,A2025,L$2:L12615),Sheet2!$C$1:$P$1,0)+1,0)),S2025)*L2025)</f>
        <v/>
      </c>
      <c r="N2025" s="7" t="str">
        <f t="shared" si="300"/>
        <v/>
      </c>
      <c r="O2025" s="7" t="str">
        <f t="shared" si="301"/>
        <v/>
      </c>
      <c r="R2025" s="7" t="str">
        <f t="shared" si="302"/>
        <v/>
      </c>
      <c r="W2025" s="9" t="str">
        <f t="shared" si="303"/>
        <v/>
      </c>
      <c r="AH2025" s="9" t="str">
        <f t="shared" si="304"/>
        <v/>
      </c>
      <c r="AI2025" s="9" t="str">
        <f t="shared" si="305"/>
        <v/>
      </c>
    </row>
    <row r="2026" spans="1:35">
      <c r="A2026" s="8" t="str">
        <f t="shared" si="306"/>
        <v/>
      </c>
      <c r="M2026" s="7" t="str">
        <f>IF(A2026="","",IF(S2026="",IF(A2026="","",VLOOKUP(K2026,calendar_price_2013,MATCH(SUMIF(A$2:A12616,A2026,L$2:L12616),Sheet2!$C$1:$P$1,0)+1,0)),S2026)*L2026)</f>
        <v/>
      </c>
      <c r="N2026" s="7" t="str">
        <f t="shared" si="300"/>
        <v/>
      </c>
      <c r="O2026" s="7" t="str">
        <f t="shared" si="301"/>
        <v/>
      </c>
      <c r="R2026" s="7" t="str">
        <f t="shared" si="302"/>
        <v/>
      </c>
      <c r="W2026" s="9" t="str">
        <f t="shared" si="303"/>
        <v/>
      </c>
      <c r="AH2026" s="9" t="str">
        <f t="shared" si="304"/>
        <v/>
      </c>
      <c r="AI2026" s="9" t="str">
        <f t="shared" si="305"/>
        <v/>
      </c>
    </row>
    <row r="2027" spans="1:35">
      <c r="A2027" s="8" t="str">
        <f t="shared" si="306"/>
        <v/>
      </c>
      <c r="M2027" s="7" t="str">
        <f>IF(A2027="","",IF(S2027="",IF(A2027="","",VLOOKUP(K2027,calendar_price_2013,MATCH(SUMIF(A$2:A12617,A2027,L$2:L12617),Sheet2!$C$1:$P$1,0)+1,0)),S2027)*L2027)</f>
        <v/>
      </c>
      <c r="N2027" s="7" t="str">
        <f t="shared" si="300"/>
        <v/>
      </c>
      <c r="O2027" s="7" t="str">
        <f t="shared" si="301"/>
        <v/>
      </c>
      <c r="R2027" s="7" t="str">
        <f t="shared" si="302"/>
        <v/>
      </c>
      <c r="W2027" s="9" t="str">
        <f t="shared" si="303"/>
        <v/>
      </c>
      <c r="AH2027" s="9" t="str">
        <f t="shared" si="304"/>
        <v/>
      </c>
      <c r="AI2027" s="9" t="str">
        <f t="shared" si="305"/>
        <v/>
      </c>
    </row>
    <row r="2028" spans="1:35">
      <c r="A2028" s="8" t="str">
        <f t="shared" si="306"/>
        <v/>
      </c>
      <c r="M2028" s="7" t="str">
        <f>IF(A2028="","",IF(S2028="",IF(A2028="","",VLOOKUP(K2028,calendar_price_2013,MATCH(SUMIF(A$2:A12618,A2028,L$2:L12618),Sheet2!$C$1:$P$1,0)+1,0)),S2028)*L2028)</f>
        <v/>
      </c>
      <c r="N2028" s="7" t="str">
        <f t="shared" si="300"/>
        <v/>
      </c>
      <c r="O2028" s="7" t="str">
        <f t="shared" si="301"/>
        <v/>
      </c>
      <c r="R2028" s="7" t="str">
        <f t="shared" si="302"/>
        <v/>
      </c>
      <c r="W2028" s="9" t="str">
        <f t="shared" si="303"/>
        <v/>
      </c>
      <c r="AH2028" s="9" t="str">
        <f t="shared" si="304"/>
        <v/>
      </c>
      <c r="AI2028" s="9" t="str">
        <f t="shared" si="305"/>
        <v/>
      </c>
    </row>
    <row r="2029" spans="1:35">
      <c r="A2029" s="8" t="str">
        <f t="shared" si="306"/>
        <v/>
      </c>
      <c r="M2029" s="7" t="str">
        <f>IF(A2029="","",IF(S2029="",IF(A2029="","",VLOOKUP(K2029,calendar_price_2013,MATCH(SUMIF(A$2:A12619,A2029,L$2:L12619),Sheet2!$C$1:$P$1,0)+1,0)),S2029)*L2029)</f>
        <v/>
      </c>
      <c r="N2029" s="7" t="str">
        <f t="shared" si="300"/>
        <v/>
      </c>
      <c r="O2029" s="7" t="str">
        <f t="shared" si="301"/>
        <v/>
      </c>
      <c r="R2029" s="7" t="str">
        <f t="shared" si="302"/>
        <v/>
      </c>
      <c r="W2029" s="9" t="str">
        <f t="shared" si="303"/>
        <v/>
      </c>
      <c r="AH2029" s="9" t="str">
        <f t="shared" si="304"/>
        <v/>
      </c>
      <c r="AI2029" s="9" t="str">
        <f t="shared" si="305"/>
        <v/>
      </c>
    </row>
    <row r="2030" spans="1:35">
      <c r="A2030" s="8" t="str">
        <f t="shared" si="306"/>
        <v/>
      </c>
      <c r="M2030" s="7" t="str">
        <f>IF(A2030="","",IF(S2030="",IF(A2030="","",VLOOKUP(K2030,calendar_price_2013,MATCH(SUMIF(A$2:A12620,A2030,L$2:L12620),Sheet2!$C$1:$P$1,0)+1,0)),S2030)*L2030)</f>
        <v/>
      </c>
      <c r="N2030" s="7" t="str">
        <f t="shared" si="300"/>
        <v/>
      </c>
      <c r="O2030" s="7" t="str">
        <f t="shared" si="301"/>
        <v/>
      </c>
      <c r="R2030" s="7" t="str">
        <f t="shared" si="302"/>
        <v/>
      </c>
      <c r="W2030" s="9" t="str">
        <f t="shared" si="303"/>
        <v/>
      </c>
      <c r="AH2030" s="9" t="str">
        <f t="shared" si="304"/>
        <v/>
      </c>
      <c r="AI2030" s="9" t="str">
        <f t="shared" si="305"/>
        <v/>
      </c>
    </row>
    <row r="2031" spans="1:35">
      <c r="A2031" s="8" t="str">
        <f t="shared" si="306"/>
        <v/>
      </c>
      <c r="M2031" s="7" t="str">
        <f>IF(A2031="","",IF(S2031="",IF(A2031="","",VLOOKUP(K2031,calendar_price_2013,MATCH(SUMIF(A$2:A12621,A2031,L$2:L12621),Sheet2!$C$1:$P$1,0)+1,0)),S2031)*L2031)</f>
        <v/>
      </c>
      <c r="N2031" s="7" t="str">
        <f t="shared" si="300"/>
        <v/>
      </c>
      <c r="O2031" s="7" t="str">
        <f t="shared" si="301"/>
        <v/>
      </c>
      <c r="R2031" s="7" t="str">
        <f t="shared" si="302"/>
        <v/>
      </c>
      <c r="W2031" s="9" t="str">
        <f t="shared" si="303"/>
        <v/>
      </c>
      <c r="AH2031" s="9" t="str">
        <f t="shared" si="304"/>
        <v/>
      </c>
      <c r="AI2031" s="9" t="str">
        <f t="shared" si="305"/>
        <v/>
      </c>
    </row>
    <row r="2032" spans="1:35">
      <c r="A2032" s="8" t="str">
        <f t="shared" si="306"/>
        <v/>
      </c>
      <c r="M2032" s="7" t="str">
        <f>IF(A2032="","",IF(S2032="",IF(A2032="","",VLOOKUP(K2032,calendar_price_2013,MATCH(SUMIF(A$2:A12622,A2032,L$2:L12622),Sheet2!$C$1:$P$1,0)+1,0)),S2032)*L2032)</f>
        <v/>
      </c>
      <c r="N2032" s="7" t="str">
        <f t="shared" si="300"/>
        <v/>
      </c>
      <c r="O2032" s="7" t="str">
        <f t="shared" si="301"/>
        <v/>
      </c>
      <c r="R2032" s="7" t="str">
        <f t="shared" si="302"/>
        <v/>
      </c>
      <c r="W2032" s="9" t="str">
        <f t="shared" si="303"/>
        <v/>
      </c>
      <c r="AH2032" s="9" t="str">
        <f t="shared" si="304"/>
        <v/>
      </c>
      <c r="AI2032" s="9" t="str">
        <f t="shared" si="305"/>
        <v/>
      </c>
    </row>
    <row r="2033" spans="1:35">
      <c r="A2033" s="8" t="str">
        <f t="shared" si="306"/>
        <v/>
      </c>
      <c r="M2033" s="7" t="str">
        <f>IF(A2033="","",IF(S2033="",IF(A2033="","",VLOOKUP(K2033,calendar_price_2013,MATCH(SUMIF(A$2:A12623,A2033,L$2:L12623),Sheet2!$C$1:$P$1,0)+1,0)),S2033)*L2033)</f>
        <v/>
      </c>
      <c r="N2033" s="7" t="str">
        <f t="shared" si="300"/>
        <v/>
      </c>
      <c r="O2033" s="7" t="str">
        <f t="shared" si="301"/>
        <v/>
      </c>
      <c r="R2033" s="7" t="str">
        <f t="shared" si="302"/>
        <v/>
      </c>
      <c r="W2033" s="9" t="str">
        <f t="shared" si="303"/>
        <v/>
      </c>
      <c r="AH2033" s="9" t="str">
        <f t="shared" si="304"/>
        <v/>
      </c>
      <c r="AI2033" s="9" t="str">
        <f t="shared" si="305"/>
        <v/>
      </c>
    </row>
    <row r="2034" spans="1:35">
      <c r="A2034" s="8" t="str">
        <f t="shared" si="306"/>
        <v/>
      </c>
      <c r="M2034" s="7" t="str">
        <f>IF(A2034="","",IF(S2034="",IF(A2034="","",VLOOKUP(K2034,calendar_price_2013,MATCH(SUMIF(A$2:A12624,A2034,L$2:L12624),Sheet2!$C$1:$P$1,0)+1,0)),S2034)*L2034)</f>
        <v/>
      </c>
      <c r="N2034" s="7" t="str">
        <f t="shared" si="300"/>
        <v/>
      </c>
      <c r="O2034" s="7" t="str">
        <f t="shared" si="301"/>
        <v/>
      </c>
      <c r="R2034" s="7" t="str">
        <f t="shared" si="302"/>
        <v/>
      </c>
      <c r="W2034" s="9" t="str">
        <f t="shared" si="303"/>
        <v/>
      </c>
      <c r="AH2034" s="9" t="str">
        <f t="shared" si="304"/>
        <v/>
      </c>
      <c r="AI2034" s="9" t="str">
        <f t="shared" si="305"/>
        <v/>
      </c>
    </row>
    <row r="2035" spans="1:35">
      <c r="A2035" s="8" t="str">
        <f t="shared" si="306"/>
        <v/>
      </c>
      <c r="M2035" s="7" t="str">
        <f>IF(A2035="","",IF(S2035="",IF(A2035="","",VLOOKUP(K2035,calendar_price_2013,MATCH(SUMIF(A$2:A12625,A2035,L$2:L12625),Sheet2!$C$1:$P$1,0)+1,0)),S2035)*L2035)</f>
        <v/>
      </c>
      <c r="N2035" s="7" t="str">
        <f t="shared" si="300"/>
        <v/>
      </c>
      <c r="O2035" s="7" t="str">
        <f t="shared" si="301"/>
        <v/>
      </c>
      <c r="R2035" s="7" t="str">
        <f t="shared" si="302"/>
        <v/>
      </c>
      <c r="W2035" s="9" t="str">
        <f t="shared" si="303"/>
        <v/>
      </c>
      <c r="AH2035" s="9" t="str">
        <f t="shared" si="304"/>
        <v/>
      </c>
      <c r="AI2035" s="9" t="str">
        <f t="shared" si="305"/>
        <v/>
      </c>
    </row>
    <row r="2036" spans="1:35">
      <c r="A2036" s="8" t="str">
        <f t="shared" si="306"/>
        <v/>
      </c>
      <c r="M2036" s="7" t="str">
        <f>IF(A2036="","",IF(S2036="",IF(A2036="","",VLOOKUP(K2036,calendar_price_2013,MATCH(SUMIF(A$2:A12626,A2036,L$2:L12626),Sheet2!$C$1:$P$1,0)+1,0)),S2036)*L2036)</f>
        <v/>
      </c>
      <c r="N2036" s="7" t="str">
        <f t="shared" si="300"/>
        <v/>
      </c>
      <c r="O2036" s="7" t="str">
        <f t="shared" si="301"/>
        <v/>
      </c>
      <c r="R2036" s="7" t="str">
        <f t="shared" si="302"/>
        <v/>
      </c>
      <c r="W2036" s="9" t="str">
        <f t="shared" si="303"/>
        <v/>
      </c>
      <c r="AH2036" s="9" t="str">
        <f t="shared" si="304"/>
        <v/>
      </c>
      <c r="AI2036" s="9" t="str">
        <f t="shared" si="305"/>
        <v/>
      </c>
    </row>
    <row r="2037" spans="1:35">
      <c r="A2037" s="8" t="str">
        <f t="shared" si="306"/>
        <v/>
      </c>
      <c r="M2037" s="7" t="str">
        <f>IF(A2037="","",IF(S2037="",IF(A2037="","",VLOOKUP(K2037,calendar_price_2013,MATCH(SUMIF(A$2:A12627,A2037,L$2:L12627),Sheet2!$C$1:$P$1,0)+1,0)),S2037)*L2037)</f>
        <v/>
      </c>
      <c r="N2037" s="7" t="str">
        <f t="shared" si="300"/>
        <v/>
      </c>
      <c r="O2037" s="7" t="str">
        <f t="shared" si="301"/>
        <v/>
      </c>
      <c r="R2037" s="7" t="str">
        <f t="shared" si="302"/>
        <v/>
      </c>
      <c r="W2037" s="9" t="str">
        <f t="shared" si="303"/>
        <v/>
      </c>
      <c r="AH2037" s="9" t="str">
        <f t="shared" si="304"/>
        <v/>
      </c>
      <c r="AI2037" s="9" t="str">
        <f t="shared" si="305"/>
        <v/>
      </c>
    </row>
    <row r="2038" spans="1:35">
      <c r="A2038" s="8" t="str">
        <f t="shared" si="306"/>
        <v/>
      </c>
      <c r="M2038" s="7" t="str">
        <f>IF(A2038="","",IF(S2038="",IF(A2038="","",VLOOKUP(K2038,calendar_price_2013,MATCH(SUMIF(A$2:A12628,A2038,L$2:L12628),Sheet2!$C$1:$P$1,0)+1,0)),S2038)*L2038)</f>
        <v/>
      </c>
      <c r="N2038" s="7" t="str">
        <f t="shared" si="300"/>
        <v/>
      </c>
      <c r="O2038" s="7" t="str">
        <f t="shared" si="301"/>
        <v/>
      </c>
      <c r="R2038" s="7" t="str">
        <f t="shared" si="302"/>
        <v/>
      </c>
      <c r="W2038" s="9" t="str">
        <f t="shared" si="303"/>
        <v/>
      </c>
      <c r="AH2038" s="9" t="str">
        <f t="shared" si="304"/>
        <v/>
      </c>
      <c r="AI2038" s="9" t="str">
        <f t="shared" si="305"/>
        <v/>
      </c>
    </row>
    <row r="2039" spans="1:35">
      <c r="A2039" s="8" t="str">
        <f t="shared" si="306"/>
        <v/>
      </c>
      <c r="M2039" s="7" t="str">
        <f>IF(A2039="","",IF(S2039="",IF(A2039="","",VLOOKUP(K2039,calendar_price_2013,MATCH(SUMIF(A$2:A12629,A2039,L$2:L12629),Sheet2!$C$1:$P$1,0)+1,0)),S2039)*L2039)</f>
        <v/>
      </c>
      <c r="N2039" s="7" t="str">
        <f t="shared" si="300"/>
        <v/>
      </c>
      <c r="O2039" s="7" t="str">
        <f t="shared" si="301"/>
        <v/>
      </c>
      <c r="R2039" s="7" t="str">
        <f t="shared" si="302"/>
        <v/>
      </c>
      <c r="W2039" s="9" t="str">
        <f t="shared" si="303"/>
        <v/>
      </c>
      <c r="AH2039" s="9" t="str">
        <f t="shared" si="304"/>
        <v/>
      </c>
      <c r="AI2039" s="9" t="str">
        <f t="shared" si="305"/>
        <v/>
      </c>
    </row>
    <row r="2040" spans="1:35">
      <c r="A2040" s="8" t="str">
        <f t="shared" si="306"/>
        <v/>
      </c>
      <c r="M2040" s="7" t="str">
        <f>IF(A2040="","",IF(S2040="",IF(A2040="","",VLOOKUP(K2040,calendar_price_2013,MATCH(SUMIF(A$2:A12630,A2040,L$2:L12630),Sheet2!$C$1:$P$1,0)+1,0)),S2040)*L2040)</f>
        <v/>
      </c>
      <c r="N2040" s="7" t="str">
        <f t="shared" si="300"/>
        <v/>
      </c>
      <c r="O2040" s="7" t="str">
        <f t="shared" si="301"/>
        <v/>
      </c>
      <c r="R2040" s="7" t="str">
        <f t="shared" si="302"/>
        <v/>
      </c>
      <c r="W2040" s="9" t="str">
        <f t="shared" si="303"/>
        <v/>
      </c>
      <c r="AH2040" s="9" t="str">
        <f t="shared" si="304"/>
        <v/>
      </c>
      <c r="AI2040" s="9" t="str">
        <f t="shared" si="305"/>
        <v/>
      </c>
    </row>
    <row r="2041" spans="1:35">
      <c r="A2041" s="8" t="str">
        <f t="shared" si="306"/>
        <v/>
      </c>
      <c r="M2041" s="7" t="str">
        <f>IF(A2041="","",IF(S2041="",IF(A2041="","",VLOOKUP(K2041,calendar_price_2013,MATCH(SUMIF(A$2:A12631,A2041,L$2:L12631),Sheet2!$C$1:$P$1,0)+1,0)),S2041)*L2041)</f>
        <v/>
      </c>
      <c r="N2041" s="7" t="str">
        <f t="shared" si="300"/>
        <v/>
      </c>
      <c r="O2041" s="7" t="str">
        <f t="shared" si="301"/>
        <v/>
      </c>
      <c r="R2041" s="7" t="str">
        <f t="shared" si="302"/>
        <v/>
      </c>
      <c r="W2041" s="9" t="str">
        <f t="shared" si="303"/>
        <v/>
      </c>
      <c r="AH2041" s="9" t="str">
        <f t="shared" si="304"/>
        <v/>
      </c>
      <c r="AI2041" s="9" t="str">
        <f t="shared" si="305"/>
        <v/>
      </c>
    </row>
    <row r="2042" spans="1:35">
      <c r="A2042" s="8" t="str">
        <f t="shared" si="306"/>
        <v/>
      </c>
      <c r="M2042" s="7" t="str">
        <f>IF(A2042="","",IF(S2042="",IF(A2042="","",VLOOKUP(K2042,calendar_price_2013,MATCH(SUMIF(A$2:A12632,A2042,L$2:L12632),Sheet2!$C$1:$P$1,0)+1,0)),S2042)*L2042)</f>
        <v/>
      </c>
      <c r="N2042" s="7" t="str">
        <f t="shared" si="300"/>
        <v/>
      </c>
      <c r="O2042" s="7" t="str">
        <f t="shared" si="301"/>
        <v/>
      </c>
      <c r="R2042" s="7" t="str">
        <f t="shared" si="302"/>
        <v/>
      </c>
      <c r="W2042" s="9" t="str">
        <f t="shared" si="303"/>
        <v/>
      </c>
      <c r="AH2042" s="9" t="str">
        <f t="shared" si="304"/>
        <v/>
      </c>
      <c r="AI2042" s="9" t="str">
        <f t="shared" si="305"/>
        <v/>
      </c>
    </row>
    <row r="2043" spans="1:35">
      <c r="A2043" s="8" t="str">
        <f t="shared" si="306"/>
        <v/>
      </c>
      <c r="M2043" s="7" t="str">
        <f>IF(A2043="","",IF(S2043="",IF(A2043="","",VLOOKUP(K2043,calendar_price_2013,MATCH(SUMIF(A$2:A12633,A2043,L$2:L12633),Sheet2!$C$1:$P$1,0)+1,0)),S2043)*L2043)</f>
        <v/>
      </c>
      <c r="N2043" s="7" t="str">
        <f t="shared" si="300"/>
        <v/>
      </c>
      <c r="O2043" s="7" t="str">
        <f t="shared" si="301"/>
        <v/>
      </c>
      <c r="R2043" s="7" t="str">
        <f t="shared" si="302"/>
        <v/>
      </c>
      <c r="W2043" s="9" t="str">
        <f t="shared" si="303"/>
        <v/>
      </c>
      <c r="AH2043" s="9" t="str">
        <f t="shared" si="304"/>
        <v/>
      </c>
      <c r="AI2043" s="9" t="str">
        <f t="shared" si="305"/>
        <v/>
      </c>
    </row>
    <row r="2044" spans="1:35">
      <c r="A2044" s="8" t="str">
        <f t="shared" si="306"/>
        <v/>
      </c>
      <c r="M2044" s="7" t="str">
        <f>IF(A2044="","",IF(S2044="",IF(A2044="","",VLOOKUP(K2044,calendar_price_2013,MATCH(SUMIF(A$2:A12634,A2044,L$2:L12634),Sheet2!$C$1:$P$1,0)+1,0)),S2044)*L2044)</f>
        <v/>
      </c>
      <c r="N2044" s="7" t="str">
        <f t="shared" si="300"/>
        <v/>
      </c>
      <c r="O2044" s="7" t="str">
        <f t="shared" si="301"/>
        <v/>
      </c>
      <c r="R2044" s="7" t="str">
        <f t="shared" si="302"/>
        <v/>
      </c>
      <c r="W2044" s="9" t="str">
        <f t="shared" si="303"/>
        <v/>
      </c>
      <c r="AH2044" s="9" t="str">
        <f t="shared" si="304"/>
        <v/>
      </c>
      <c r="AI2044" s="9" t="str">
        <f t="shared" si="305"/>
        <v/>
      </c>
    </row>
    <row r="2045" spans="1:35">
      <c r="A2045" s="8" t="str">
        <f t="shared" si="306"/>
        <v/>
      </c>
      <c r="M2045" s="7" t="str">
        <f>IF(A2045="","",IF(S2045="",IF(A2045="","",VLOOKUP(K2045,calendar_price_2013,MATCH(SUMIF(A$2:A12635,A2045,L$2:L12635),Sheet2!$C$1:$P$1,0)+1,0)),S2045)*L2045)</f>
        <v/>
      </c>
      <c r="N2045" s="7" t="str">
        <f t="shared" si="300"/>
        <v/>
      </c>
      <c r="O2045" s="7" t="str">
        <f t="shared" si="301"/>
        <v/>
      </c>
      <c r="R2045" s="7" t="str">
        <f t="shared" si="302"/>
        <v/>
      </c>
      <c r="W2045" s="9" t="str">
        <f t="shared" si="303"/>
        <v/>
      </c>
      <c r="AH2045" s="9" t="str">
        <f t="shared" si="304"/>
        <v/>
      </c>
      <c r="AI2045" s="9" t="str">
        <f t="shared" si="305"/>
        <v/>
      </c>
    </row>
    <row r="2046" spans="1:35">
      <c r="A2046" s="8" t="str">
        <f t="shared" si="306"/>
        <v/>
      </c>
      <c r="M2046" s="7" t="str">
        <f>IF(A2046="","",IF(S2046="",IF(A2046="","",VLOOKUP(K2046,calendar_price_2013,MATCH(SUMIF(A$2:A12636,A2046,L$2:L12636),Sheet2!$C$1:$P$1,0)+1,0)),S2046)*L2046)</f>
        <v/>
      </c>
      <c r="N2046" s="7" t="str">
        <f t="shared" si="300"/>
        <v/>
      </c>
      <c r="O2046" s="7" t="str">
        <f t="shared" si="301"/>
        <v/>
      </c>
      <c r="R2046" s="7" t="str">
        <f t="shared" si="302"/>
        <v/>
      </c>
      <c r="W2046" s="9" t="str">
        <f t="shared" si="303"/>
        <v/>
      </c>
      <c r="AH2046" s="9" t="str">
        <f t="shared" si="304"/>
        <v/>
      </c>
      <c r="AI2046" s="9" t="str">
        <f t="shared" si="305"/>
        <v/>
      </c>
    </row>
    <row r="2047" spans="1:35">
      <c r="A2047" s="8" t="str">
        <f t="shared" si="306"/>
        <v/>
      </c>
      <c r="M2047" s="7" t="str">
        <f>IF(A2047="","",IF(S2047="",IF(A2047="","",VLOOKUP(K2047,calendar_price_2013,MATCH(SUMIF(A$2:A12637,A2047,L$2:L12637),Sheet2!$C$1:$P$1,0)+1,0)),S2047)*L2047)</f>
        <v/>
      </c>
      <c r="N2047" s="7" t="str">
        <f t="shared" si="300"/>
        <v/>
      </c>
      <c r="O2047" s="7" t="str">
        <f t="shared" si="301"/>
        <v/>
      </c>
      <c r="R2047" s="7" t="str">
        <f t="shared" si="302"/>
        <v/>
      </c>
      <c r="W2047" s="9" t="str">
        <f t="shared" si="303"/>
        <v/>
      </c>
      <c r="AH2047" s="9" t="str">
        <f t="shared" si="304"/>
        <v/>
      </c>
      <c r="AI2047" s="9" t="str">
        <f t="shared" si="305"/>
        <v/>
      </c>
    </row>
    <row r="2048" spans="1:35">
      <c r="A2048" s="8" t="str">
        <f t="shared" si="306"/>
        <v/>
      </c>
      <c r="M2048" s="7" t="str">
        <f>IF(A2048="","",IF(S2048="",IF(A2048="","",VLOOKUP(K2048,calendar_price_2013,MATCH(SUMIF(A$2:A12638,A2048,L$2:L12638),Sheet2!$C$1:$P$1,0)+1,0)),S2048)*L2048)</f>
        <v/>
      </c>
      <c r="N2048" s="7" t="str">
        <f t="shared" si="300"/>
        <v/>
      </c>
      <c r="O2048" s="7" t="str">
        <f t="shared" si="301"/>
        <v/>
      </c>
      <c r="R2048" s="7" t="str">
        <f t="shared" si="302"/>
        <v/>
      </c>
      <c r="W2048" s="9" t="str">
        <f t="shared" si="303"/>
        <v/>
      </c>
      <c r="AH2048" s="9" t="str">
        <f t="shared" si="304"/>
        <v/>
      </c>
      <c r="AI2048" s="9" t="str">
        <f t="shared" si="305"/>
        <v/>
      </c>
    </row>
    <row r="2049" spans="1:35">
      <c r="A2049" s="8" t="str">
        <f t="shared" si="306"/>
        <v/>
      </c>
      <c r="M2049" s="7" t="str">
        <f>IF(A2049="","",IF(S2049="",IF(A2049="","",VLOOKUP(K2049,calendar_price_2013,MATCH(SUMIF(A$2:A12639,A2049,L$2:L12639),Sheet2!$C$1:$P$1,0)+1,0)),S2049)*L2049)</f>
        <v/>
      </c>
      <c r="N2049" s="7" t="str">
        <f t="shared" si="300"/>
        <v/>
      </c>
      <c r="O2049" s="7" t="str">
        <f t="shared" si="301"/>
        <v/>
      </c>
      <c r="R2049" s="7" t="str">
        <f t="shared" si="302"/>
        <v/>
      </c>
      <c r="W2049" s="9" t="str">
        <f t="shared" si="303"/>
        <v/>
      </c>
      <c r="AH2049" s="9" t="str">
        <f t="shared" si="304"/>
        <v/>
      </c>
      <c r="AI2049" s="9" t="str">
        <f t="shared" si="305"/>
        <v/>
      </c>
    </row>
    <row r="2050" spans="1:35">
      <c r="A2050" s="8" t="str">
        <f t="shared" si="306"/>
        <v/>
      </c>
      <c r="M2050" s="7" t="str">
        <f>IF(A2050="","",IF(S2050="",IF(A2050="","",VLOOKUP(K2050,calendar_price_2013,MATCH(SUMIF(A$2:A12640,A2050,L$2:L12640),Sheet2!$C$1:$P$1,0)+1,0)),S2050)*L2050)</f>
        <v/>
      </c>
      <c r="N2050" s="7" t="str">
        <f t="shared" si="300"/>
        <v/>
      </c>
      <c r="O2050" s="7" t="str">
        <f t="shared" si="301"/>
        <v/>
      </c>
      <c r="R2050" s="7" t="str">
        <f t="shared" si="302"/>
        <v/>
      </c>
      <c r="W2050" s="9" t="str">
        <f t="shared" si="303"/>
        <v/>
      </c>
      <c r="AH2050" s="9" t="str">
        <f t="shared" si="304"/>
        <v/>
      </c>
      <c r="AI2050" s="9" t="str">
        <f t="shared" si="305"/>
        <v/>
      </c>
    </row>
    <row r="2051" spans="1:35">
      <c r="A2051" s="8" t="str">
        <f t="shared" si="306"/>
        <v/>
      </c>
      <c r="M2051" s="7" t="str">
        <f>IF(A2051="","",IF(S2051="",IF(A2051="","",VLOOKUP(K2051,calendar_price_2013,MATCH(SUMIF(A$2:A12641,A2051,L$2:L12641),Sheet2!$C$1:$P$1,0)+1,0)),S2051)*L2051)</f>
        <v/>
      </c>
      <c r="N2051" s="7" t="str">
        <f t="shared" si="300"/>
        <v/>
      </c>
      <c r="O2051" s="7" t="str">
        <f t="shared" si="301"/>
        <v/>
      </c>
      <c r="R2051" s="7" t="str">
        <f t="shared" si="302"/>
        <v/>
      </c>
      <c r="W2051" s="9" t="str">
        <f t="shared" si="303"/>
        <v/>
      </c>
      <c r="AH2051" s="9" t="str">
        <f t="shared" si="304"/>
        <v/>
      </c>
      <c r="AI2051" s="9" t="str">
        <f t="shared" si="305"/>
        <v/>
      </c>
    </row>
    <row r="2052" spans="1:35">
      <c r="A2052" s="8" t="str">
        <f t="shared" si="306"/>
        <v/>
      </c>
      <c r="M2052" s="7" t="str">
        <f>IF(A2052="","",IF(S2052="",IF(A2052="","",VLOOKUP(K2052,calendar_price_2013,MATCH(SUMIF(A$2:A12642,A2052,L$2:L12642),Sheet2!$C$1:$P$1,0)+1,0)),S2052)*L2052)</f>
        <v/>
      </c>
      <c r="N2052" s="7" t="str">
        <f t="shared" si="300"/>
        <v/>
      </c>
      <c r="O2052" s="7" t="str">
        <f t="shared" si="301"/>
        <v/>
      </c>
      <c r="R2052" s="7" t="str">
        <f t="shared" si="302"/>
        <v/>
      </c>
      <c r="W2052" s="9" t="str">
        <f t="shared" si="303"/>
        <v/>
      </c>
      <c r="AH2052" s="9" t="str">
        <f t="shared" si="304"/>
        <v/>
      </c>
      <c r="AI2052" s="9" t="str">
        <f t="shared" si="305"/>
        <v/>
      </c>
    </row>
    <row r="2053" spans="1:35">
      <c r="A2053" s="8" t="str">
        <f t="shared" si="306"/>
        <v/>
      </c>
      <c r="M2053" s="7" t="str">
        <f>IF(A2053="","",IF(S2053="",IF(A2053="","",VLOOKUP(K2053,calendar_price_2013,MATCH(SUMIF(A$2:A12643,A2053,L$2:L12643),Sheet2!$C$1:$P$1,0)+1,0)),S2053)*L2053)</f>
        <v/>
      </c>
      <c r="N2053" s="7" t="str">
        <f t="shared" si="300"/>
        <v/>
      </c>
      <c r="O2053" s="7" t="str">
        <f t="shared" si="301"/>
        <v/>
      </c>
      <c r="R2053" s="7" t="str">
        <f t="shared" si="302"/>
        <v/>
      </c>
      <c r="W2053" s="9" t="str">
        <f t="shared" si="303"/>
        <v/>
      </c>
      <c r="AH2053" s="9" t="str">
        <f t="shared" si="304"/>
        <v/>
      </c>
      <c r="AI2053" s="9" t="str">
        <f t="shared" si="305"/>
        <v/>
      </c>
    </row>
    <row r="2054" spans="1:35">
      <c r="A2054" s="8" t="str">
        <f t="shared" si="306"/>
        <v/>
      </c>
      <c r="M2054" s="7" t="str">
        <f>IF(A2054="","",IF(S2054="",IF(A2054="","",VLOOKUP(K2054,calendar_price_2013,MATCH(SUMIF(A$2:A12644,A2054,L$2:L12644),Sheet2!$C$1:$P$1,0)+1,0)),S2054)*L2054)</f>
        <v/>
      </c>
      <c r="N2054" s="7" t="str">
        <f t="shared" si="300"/>
        <v/>
      </c>
      <c r="O2054" s="7" t="str">
        <f t="shared" si="301"/>
        <v/>
      </c>
      <c r="R2054" s="7" t="str">
        <f t="shared" si="302"/>
        <v/>
      </c>
      <c r="W2054" s="9" t="str">
        <f t="shared" si="303"/>
        <v/>
      </c>
      <c r="AH2054" s="9" t="str">
        <f t="shared" si="304"/>
        <v/>
      </c>
      <c r="AI2054" s="9" t="str">
        <f t="shared" si="305"/>
        <v/>
      </c>
    </row>
    <row r="2055" spans="1:35">
      <c r="A2055" s="8" t="str">
        <f t="shared" si="306"/>
        <v/>
      </c>
      <c r="M2055" s="7" t="str">
        <f>IF(A2055="","",IF(S2055="",IF(A2055="","",VLOOKUP(K2055,calendar_price_2013,MATCH(SUMIF(A$2:A12645,A2055,L$2:L12645),Sheet2!$C$1:$P$1,0)+1,0)),S2055)*L2055)</f>
        <v/>
      </c>
      <c r="N2055" s="7" t="str">
        <f t="shared" si="300"/>
        <v/>
      </c>
      <c r="O2055" s="7" t="str">
        <f t="shared" si="301"/>
        <v/>
      </c>
      <c r="R2055" s="7" t="str">
        <f t="shared" si="302"/>
        <v/>
      </c>
      <c r="W2055" s="9" t="str">
        <f t="shared" si="303"/>
        <v/>
      </c>
      <c r="AH2055" s="9" t="str">
        <f t="shared" si="304"/>
        <v/>
      </c>
      <c r="AI2055" s="9" t="str">
        <f t="shared" si="305"/>
        <v/>
      </c>
    </row>
    <row r="2056" spans="1:35">
      <c r="A2056" s="8" t="str">
        <f t="shared" si="306"/>
        <v/>
      </c>
      <c r="M2056" s="7" t="str">
        <f>IF(A2056="","",IF(S2056="",IF(A2056="","",VLOOKUP(K2056,calendar_price_2013,MATCH(SUMIF(A$2:A12646,A2056,L$2:L12646),Sheet2!$C$1:$P$1,0)+1,0)),S2056)*L2056)</f>
        <v/>
      </c>
      <c r="N2056" s="7" t="str">
        <f t="shared" si="300"/>
        <v/>
      </c>
      <c r="O2056" s="7" t="str">
        <f t="shared" si="301"/>
        <v/>
      </c>
      <c r="R2056" s="7" t="str">
        <f t="shared" si="302"/>
        <v/>
      </c>
      <c r="W2056" s="9" t="str">
        <f t="shared" si="303"/>
        <v/>
      </c>
      <c r="AH2056" s="9" t="str">
        <f t="shared" si="304"/>
        <v/>
      </c>
      <c r="AI2056" s="9" t="str">
        <f t="shared" si="305"/>
        <v/>
      </c>
    </row>
    <row r="2057" spans="1:35">
      <c r="A2057" s="8" t="str">
        <f t="shared" si="306"/>
        <v/>
      </c>
      <c r="M2057" s="7" t="str">
        <f>IF(A2057="","",IF(S2057="",IF(A2057="","",VLOOKUP(K2057,calendar_price_2013,MATCH(SUMIF(A$2:A12647,A2057,L$2:L12647),Sheet2!$C$1:$P$1,0)+1,0)),S2057)*L2057)</f>
        <v/>
      </c>
      <c r="N2057" s="7" t="str">
        <f t="shared" si="300"/>
        <v/>
      </c>
      <c r="O2057" s="7" t="str">
        <f t="shared" si="301"/>
        <v/>
      </c>
      <c r="R2057" s="7" t="str">
        <f t="shared" si="302"/>
        <v/>
      </c>
      <c r="W2057" s="9" t="str">
        <f t="shared" si="303"/>
        <v/>
      </c>
      <c r="AH2057" s="9" t="str">
        <f t="shared" si="304"/>
        <v/>
      </c>
      <c r="AI2057" s="9" t="str">
        <f t="shared" si="305"/>
        <v/>
      </c>
    </row>
    <row r="2058" spans="1:35">
      <c r="A2058" s="8" t="str">
        <f t="shared" si="306"/>
        <v/>
      </c>
      <c r="M2058" s="7" t="str">
        <f>IF(A2058="","",IF(S2058="",IF(A2058="","",VLOOKUP(K2058,calendar_price_2013,MATCH(SUMIF(A$2:A12648,A2058,L$2:L12648),Sheet2!$C$1:$P$1,0)+1,0)),S2058)*L2058)</f>
        <v/>
      </c>
      <c r="N2058" s="7" t="str">
        <f t="shared" si="300"/>
        <v/>
      </c>
      <c r="O2058" s="7" t="str">
        <f t="shared" si="301"/>
        <v/>
      </c>
      <c r="R2058" s="7" t="str">
        <f t="shared" si="302"/>
        <v/>
      </c>
      <c r="W2058" s="9" t="str">
        <f t="shared" si="303"/>
        <v/>
      </c>
      <c r="AH2058" s="9" t="str">
        <f t="shared" si="304"/>
        <v/>
      </c>
      <c r="AI2058" s="9" t="str">
        <f t="shared" si="305"/>
        <v/>
      </c>
    </row>
    <row r="2059" spans="1:35">
      <c r="A2059" s="8" t="str">
        <f t="shared" si="306"/>
        <v/>
      </c>
      <c r="M2059" s="7" t="str">
        <f>IF(A2059="","",IF(S2059="",IF(A2059="","",VLOOKUP(K2059,calendar_price_2013,MATCH(SUMIF(A$2:A12649,A2059,L$2:L12649),Sheet2!$C$1:$P$1,0)+1,0)),S2059)*L2059)</f>
        <v/>
      </c>
      <c r="N2059" s="7" t="str">
        <f t="shared" si="300"/>
        <v/>
      </c>
      <c r="O2059" s="7" t="str">
        <f t="shared" si="301"/>
        <v/>
      </c>
      <c r="R2059" s="7" t="str">
        <f t="shared" si="302"/>
        <v/>
      </c>
      <c r="W2059" s="9" t="str">
        <f t="shared" si="303"/>
        <v/>
      </c>
      <c r="AH2059" s="9" t="str">
        <f t="shared" si="304"/>
        <v/>
      </c>
      <c r="AI2059" s="9" t="str">
        <f t="shared" si="305"/>
        <v/>
      </c>
    </row>
    <row r="2060" spans="1:35">
      <c r="A2060" s="8" t="str">
        <f t="shared" si="306"/>
        <v/>
      </c>
      <c r="M2060" s="7" t="str">
        <f>IF(A2060="","",IF(S2060="",IF(A2060="","",VLOOKUP(K2060,calendar_price_2013,MATCH(SUMIF(A$2:A12650,A2060,L$2:L12650),Sheet2!$C$1:$P$1,0)+1,0)),S2060)*L2060)</f>
        <v/>
      </c>
      <c r="N2060" s="7" t="str">
        <f t="shared" si="300"/>
        <v/>
      </c>
      <c r="O2060" s="7" t="str">
        <f t="shared" si="301"/>
        <v/>
      </c>
      <c r="R2060" s="7" t="str">
        <f t="shared" si="302"/>
        <v/>
      </c>
      <c r="W2060" s="9" t="str">
        <f t="shared" si="303"/>
        <v/>
      </c>
      <c r="AH2060" s="9" t="str">
        <f t="shared" si="304"/>
        <v/>
      </c>
      <c r="AI2060" s="9" t="str">
        <f t="shared" si="305"/>
        <v/>
      </c>
    </row>
    <row r="2061" spans="1:35">
      <c r="A2061" s="8" t="str">
        <f t="shared" si="306"/>
        <v/>
      </c>
      <c r="M2061" s="7" t="str">
        <f>IF(A2061="","",IF(S2061="",IF(A2061="","",VLOOKUP(K2061,calendar_price_2013,MATCH(SUMIF(A$2:A12651,A2061,L$2:L12651),Sheet2!$C$1:$P$1,0)+1,0)),S2061)*L2061)</f>
        <v/>
      </c>
      <c r="N2061" s="7" t="str">
        <f t="shared" si="300"/>
        <v/>
      </c>
      <c r="O2061" s="7" t="str">
        <f t="shared" si="301"/>
        <v/>
      </c>
      <c r="R2061" s="7" t="str">
        <f t="shared" si="302"/>
        <v/>
      </c>
      <c r="W2061" s="9" t="str">
        <f t="shared" si="303"/>
        <v/>
      </c>
      <c r="AH2061" s="9" t="str">
        <f t="shared" si="304"/>
        <v/>
      </c>
      <c r="AI2061" s="9" t="str">
        <f t="shared" si="305"/>
        <v/>
      </c>
    </row>
    <row r="2062" spans="1:35">
      <c r="A2062" s="8" t="str">
        <f t="shared" si="306"/>
        <v/>
      </c>
      <c r="M2062" s="7" t="str">
        <f>IF(A2062="","",IF(S2062="",IF(A2062="","",VLOOKUP(K2062,calendar_price_2013,MATCH(SUMIF(A$2:A12652,A2062,L$2:L12652),Sheet2!$C$1:$P$1,0)+1,0)),S2062)*L2062)</f>
        <v/>
      </c>
      <c r="N2062" s="7" t="str">
        <f t="shared" si="300"/>
        <v/>
      </c>
      <c r="O2062" s="7" t="str">
        <f t="shared" si="301"/>
        <v/>
      </c>
      <c r="R2062" s="7" t="str">
        <f t="shared" si="302"/>
        <v/>
      </c>
      <c r="W2062" s="9" t="str">
        <f t="shared" si="303"/>
        <v/>
      </c>
      <c r="AH2062" s="9" t="str">
        <f t="shared" si="304"/>
        <v/>
      </c>
      <c r="AI2062" s="9" t="str">
        <f t="shared" si="305"/>
        <v/>
      </c>
    </row>
    <row r="2063" spans="1:35">
      <c r="A2063" s="8" t="str">
        <f t="shared" si="306"/>
        <v/>
      </c>
      <c r="M2063" s="7" t="str">
        <f>IF(A2063="","",IF(S2063="",IF(A2063="","",VLOOKUP(K2063,calendar_price_2013,MATCH(SUMIF(A$2:A12653,A2063,L$2:L12653),Sheet2!$C$1:$P$1,0)+1,0)),S2063)*L2063)</f>
        <v/>
      </c>
      <c r="N2063" s="7" t="str">
        <f t="shared" si="300"/>
        <v/>
      </c>
      <c r="O2063" s="7" t="str">
        <f t="shared" si="301"/>
        <v/>
      </c>
      <c r="R2063" s="7" t="str">
        <f t="shared" si="302"/>
        <v/>
      </c>
      <c r="W2063" s="9" t="str">
        <f t="shared" si="303"/>
        <v/>
      </c>
      <c r="AH2063" s="9" t="str">
        <f t="shared" si="304"/>
        <v/>
      </c>
      <c r="AI2063" s="9" t="str">
        <f t="shared" si="305"/>
        <v/>
      </c>
    </row>
    <row r="2064" spans="1:35">
      <c r="A2064" s="8" t="str">
        <f t="shared" si="306"/>
        <v/>
      </c>
      <c r="M2064" s="7" t="str">
        <f>IF(A2064="","",IF(S2064="",IF(A2064="","",VLOOKUP(K2064,calendar_price_2013,MATCH(SUMIF(A$2:A12654,A2064,L$2:L12654),Sheet2!$C$1:$P$1,0)+1,0)),S2064)*L2064)</f>
        <v/>
      </c>
      <c r="N2064" s="7" t="str">
        <f t="shared" si="300"/>
        <v/>
      </c>
      <c r="O2064" s="7" t="str">
        <f t="shared" si="301"/>
        <v/>
      </c>
      <c r="R2064" s="7" t="str">
        <f t="shared" si="302"/>
        <v/>
      </c>
      <c r="W2064" s="9" t="str">
        <f t="shared" si="303"/>
        <v/>
      </c>
      <c r="AH2064" s="9" t="str">
        <f t="shared" si="304"/>
        <v/>
      </c>
      <c r="AI2064" s="9" t="str">
        <f t="shared" si="305"/>
        <v/>
      </c>
    </row>
    <row r="2065" spans="1:35">
      <c r="A2065" s="8" t="str">
        <f t="shared" si="306"/>
        <v/>
      </c>
      <c r="M2065" s="7" t="str">
        <f>IF(A2065="","",IF(S2065="",IF(A2065="","",VLOOKUP(K2065,calendar_price_2013,MATCH(SUMIF(A$2:A12655,A2065,L$2:L12655),Sheet2!$C$1:$P$1,0)+1,0)),S2065)*L2065)</f>
        <v/>
      </c>
      <c r="N2065" s="7" t="str">
        <f t="shared" si="300"/>
        <v/>
      </c>
      <c r="O2065" s="7" t="str">
        <f t="shared" si="301"/>
        <v/>
      </c>
      <c r="R2065" s="7" t="str">
        <f t="shared" si="302"/>
        <v/>
      </c>
      <c r="W2065" s="9" t="str">
        <f t="shared" si="303"/>
        <v/>
      </c>
      <c r="AH2065" s="9" t="str">
        <f t="shared" si="304"/>
        <v/>
      </c>
      <c r="AI2065" s="9" t="str">
        <f t="shared" si="305"/>
        <v/>
      </c>
    </row>
    <row r="2066" spans="1:35">
      <c r="A2066" s="8" t="str">
        <f t="shared" si="306"/>
        <v/>
      </c>
      <c r="M2066" s="7" t="str">
        <f>IF(A2066="","",IF(S2066="",IF(A2066="","",VLOOKUP(K2066,calendar_price_2013,MATCH(SUMIF(A$2:A12656,A2066,L$2:L12656),Sheet2!$C$1:$P$1,0)+1,0)),S2066)*L2066)</f>
        <v/>
      </c>
      <c r="N2066" s="7" t="str">
        <f t="shared" si="300"/>
        <v/>
      </c>
      <c r="O2066" s="7" t="str">
        <f t="shared" si="301"/>
        <v/>
      </c>
      <c r="R2066" s="7" t="str">
        <f t="shared" si="302"/>
        <v/>
      </c>
      <c r="W2066" s="9" t="str">
        <f t="shared" si="303"/>
        <v/>
      </c>
      <c r="AH2066" s="9" t="str">
        <f t="shared" si="304"/>
        <v/>
      </c>
      <c r="AI2066" s="9" t="str">
        <f t="shared" si="305"/>
        <v/>
      </c>
    </row>
    <row r="2067" spans="1:35">
      <c r="A2067" s="8" t="str">
        <f t="shared" si="306"/>
        <v/>
      </c>
      <c r="M2067" s="7" t="str">
        <f>IF(A2067="","",IF(S2067="",IF(A2067="","",VLOOKUP(K2067,calendar_price_2013,MATCH(SUMIF(A$2:A12657,A2067,L$2:L12657),Sheet2!$C$1:$P$1,0)+1,0)),S2067)*L2067)</f>
        <v/>
      </c>
      <c r="N2067" s="7" t="str">
        <f t="shared" si="300"/>
        <v/>
      </c>
      <c r="O2067" s="7" t="str">
        <f t="shared" si="301"/>
        <v/>
      </c>
      <c r="R2067" s="7" t="str">
        <f t="shared" si="302"/>
        <v/>
      </c>
      <c r="W2067" s="9" t="str">
        <f t="shared" si="303"/>
        <v/>
      </c>
      <c r="AH2067" s="9" t="str">
        <f t="shared" si="304"/>
        <v/>
      </c>
      <c r="AI2067" s="9" t="str">
        <f t="shared" si="305"/>
        <v/>
      </c>
    </row>
    <row r="2068" spans="1:35">
      <c r="A2068" s="8" t="str">
        <f t="shared" si="306"/>
        <v/>
      </c>
      <c r="M2068" s="7" t="str">
        <f>IF(A2068="","",IF(S2068="",IF(A2068="","",VLOOKUP(K2068,calendar_price_2013,MATCH(SUMIF(A$2:A12658,A2068,L$2:L12658),Sheet2!$C$1:$P$1,0)+1,0)),S2068)*L2068)</f>
        <v/>
      </c>
      <c r="N2068" s="7" t="str">
        <f t="shared" si="300"/>
        <v/>
      </c>
      <c r="O2068" s="7" t="str">
        <f t="shared" si="301"/>
        <v/>
      </c>
      <c r="R2068" s="7" t="str">
        <f t="shared" si="302"/>
        <v/>
      </c>
      <c r="W2068" s="9" t="str">
        <f t="shared" si="303"/>
        <v/>
      </c>
      <c r="AH2068" s="9" t="str">
        <f t="shared" si="304"/>
        <v/>
      </c>
      <c r="AI2068" s="9" t="str">
        <f t="shared" si="305"/>
        <v/>
      </c>
    </row>
    <row r="2069" spans="1:35">
      <c r="A2069" s="8" t="str">
        <f t="shared" si="306"/>
        <v/>
      </c>
      <c r="M2069" s="7" t="str">
        <f>IF(A2069="","",IF(S2069="",IF(A2069="","",VLOOKUP(K2069,calendar_price_2013,MATCH(SUMIF(A$2:A12659,A2069,L$2:L12659),Sheet2!$C$1:$P$1,0)+1,0)),S2069)*L2069)</f>
        <v/>
      </c>
      <c r="N2069" s="7" t="str">
        <f t="shared" si="300"/>
        <v/>
      </c>
      <c r="O2069" s="7" t="str">
        <f t="shared" si="301"/>
        <v/>
      </c>
      <c r="R2069" s="7" t="str">
        <f t="shared" si="302"/>
        <v/>
      </c>
      <c r="W2069" s="9" t="str">
        <f t="shared" si="303"/>
        <v/>
      </c>
      <c r="AH2069" s="9" t="str">
        <f t="shared" si="304"/>
        <v/>
      </c>
      <c r="AI2069" s="9" t="str">
        <f t="shared" si="305"/>
        <v/>
      </c>
    </row>
    <row r="2070" spans="1:35">
      <c r="A2070" s="8" t="str">
        <f t="shared" si="306"/>
        <v/>
      </c>
      <c r="M2070" s="7" t="str">
        <f>IF(A2070="","",IF(S2070="",IF(A2070="","",VLOOKUP(K2070,calendar_price_2013,MATCH(SUMIF(A$2:A12660,A2070,L$2:L12660),Sheet2!$C$1:$P$1,0)+1,0)),S2070)*L2070)</f>
        <v/>
      </c>
      <c r="N2070" s="7" t="str">
        <f t="shared" si="300"/>
        <v/>
      </c>
      <c r="O2070" s="7" t="str">
        <f t="shared" si="301"/>
        <v/>
      </c>
      <c r="R2070" s="7" t="str">
        <f t="shared" si="302"/>
        <v/>
      </c>
      <c r="W2070" s="9" t="str">
        <f t="shared" si="303"/>
        <v/>
      </c>
      <c r="AH2070" s="9" t="str">
        <f t="shared" si="304"/>
        <v/>
      </c>
      <c r="AI2070" s="9" t="str">
        <f t="shared" si="305"/>
        <v/>
      </c>
    </row>
    <row r="2071" spans="1:35">
      <c r="A2071" s="8" t="str">
        <f t="shared" si="306"/>
        <v/>
      </c>
      <c r="M2071" s="7" t="str">
        <f>IF(A2071="","",IF(S2071="",IF(A2071="","",VLOOKUP(K2071,calendar_price_2013,MATCH(SUMIF(A$2:A12661,A2071,L$2:L12661),Sheet2!$C$1:$P$1,0)+1,0)),S2071)*L2071)</f>
        <v/>
      </c>
      <c r="N2071" s="7" t="str">
        <f t="shared" si="300"/>
        <v/>
      </c>
      <c r="O2071" s="7" t="str">
        <f t="shared" si="301"/>
        <v/>
      </c>
      <c r="R2071" s="7" t="str">
        <f t="shared" si="302"/>
        <v/>
      </c>
      <c r="W2071" s="9" t="str">
        <f t="shared" si="303"/>
        <v/>
      </c>
      <c r="AH2071" s="9" t="str">
        <f t="shared" si="304"/>
        <v/>
      </c>
      <c r="AI2071" s="9" t="str">
        <f t="shared" si="305"/>
        <v/>
      </c>
    </row>
    <row r="2072" spans="1:35">
      <c r="A2072" s="8" t="str">
        <f t="shared" si="306"/>
        <v/>
      </c>
      <c r="M2072" s="7" t="str">
        <f>IF(A2072="","",IF(S2072="",IF(A2072="","",VLOOKUP(K2072,calendar_price_2013,MATCH(SUMIF(A$2:A12662,A2072,L$2:L12662),Sheet2!$C$1:$P$1,0)+1,0)),S2072)*L2072)</f>
        <v/>
      </c>
      <c r="N2072" s="7" t="str">
        <f t="shared" si="300"/>
        <v/>
      </c>
      <c r="O2072" s="7" t="str">
        <f t="shared" si="301"/>
        <v/>
      </c>
      <c r="R2072" s="7" t="str">
        <f t="shared" si="302"/>
        <v/>
      </c>
      <c r="W2072" s="9" t="str">
        <f t="shared" si="303"/>
        <v/>
      </c>
      <c r="AH2072" s="9" t="str">
        <f t="shared" si="304"/>
        <v/>
      </c>
      <c r="AI2072" s="9" t="str">
        <f t="shared" si="305"/>
        <v/>
      </c>
    </row>
    <row r="2073" spans="1:35">
      <c r="A2073" s="8" t="str">
        <f t="shared" si="306"/>
        <v/>
      </c>
      <c r="M2073" s="7" t="str">
        <f>IF(A2073="","",IF(S2073="",IF(A2073="","",VLOOKUP(K2073,calendar_price_2013,MATCH(SUMIF(A$2:A12663,A2073,L$2:L12663),Sheet2!$C$1:$P$1,0)+1,0)),S2073)*L2073)</f>
        <v/>
      </c>
      <c r="N2073" s="7" t="str">
        <f t="shared" si="300"/>
        <v/>
      </c>
      <c r="O2073" s="7" t="str">
        <f t="shared" si="301"/>
        <v/>
      </c>
      <c r="R2073" s="7" t="str">
        <f t="shared" si="302"/>
        <v/>
      </c>
      <c r="W2073" s="9" t="str">
        <f t="shared" si="303"/>
        <v/>
      </c>
      <c r="AH2073" s="9" t="str">
        <f t="shared" si="304"/>
        <v/>
      </c>
      <c r="AI2073" s="9" t="str">
        <f t="shared" si="305"/>
        <v/>
      </c>
    </row>
    <row r="2074" spans="1:35">
      <c r="A2074" s="8" t="str">
        <f t="shared" si="306"/>
        <v/>
      </c>
      <c r="M2074" s="7" t="str">
        <f>IF(A2074="","",IF(S2074="",IF(A2074="","",VLOOKUP(K2074,calendar_price_2013,MATCH(SUMIF(A$2:A12664,A2074,L$2:L12664),Sheet2!$C$1:$P$1,0)+1,0)),S2074)*L2074)</f>
        <v/>
      </c>
      <c r="N2074" s="7" t="str">
        <f t="shared" si="300"/>
        <v/>
      </c>
      <c r="O2074" s="7" t="str">
        <f t="shared" si="301"/>
        <v/>
      </c>
      <c r="R2074" s="7" t="str">
        <f t="shared" si="302"/>
        <v/>
      </c>
      <c r="W2074" s="9" t="str">
        <f t="shared" si="303"/>
        <v/>
      </c>
      <c r="AH2074" s="9" t="str">
        <f t="shared" si="304"/>
        <v/>
      </c>
      <c r="AI2074" s="9" t="str">
        <f t="shared" si="305"/>
        <v/>
      </c>
    </row>
    <row r="2075" spans="1:35">
      <c r="A2075" s="8" t="str">
        <f t="shared" si="306"/>
        <v/>
      </c>
      <c r="M2075" s="7" t="str">
        <f>IF(A2075="","",IF(S2075="",IF(A2075="","",VLOOKUP(K2075,calendar_price_2013,MATCH(SUMIF(A$2:A12665,A2075,L$2:L12665),Sheet2!$C$1:$P$1,0)+1,0)),S2075)*L2075)</f>
        <v/>
      </c>
      <c r="N2075" s="7" t="str">
        <f t="shared" si="300"/>
        <v/>
      </c>
      <c r="O2075" s="7" t="str">
        <f t="shared" si="301"/>
        <v/>
      </c>
      <c r="R2075" s="7" t="str">
        <f t="shared" si="302"/>
        <v/>
      </c>
      <c r="W2075" s="9" t="str">
        <f t="shared" si="303"/>
        <v/>
      </c>
      <c r="AH2075" s="9" t="str">
        <f t="shared" si="304"/>
        <v/>
      </c>
      <c r="AI2075" s="9" t="str">
        <f t="shared" si="305"/>
        <v/>
      </c>
    </row>
    <row r="2076" spans="1:35">
      <c r="A2076" s="8" t="str">
        <f t="shared" si="306"/>
        <v/>
      </c>
      <c r="M2076" s="7" t="str">
        <f>IF(A2076="","",IF(S2076="",IF(A2076="","",VLOOKUP(K2076,calendar_price_2013,MATCH(SUMIF(A$2:A12666,A2076,L$2:L12666),Sheet2!$C$1:$P$1,0)+1,0)),S2076)*L2076)</f>
        <v/>
      </c>
      <c r="N2076" s="7" t="str">
        <f t="shared" si="300"/>
        <v/>
      </c>
      <c r="O2076" s="7" t="str">
        <f t="shared" si="301"/>
        <v/>
      </c>
      <c r="R2076" s="7" t="str">
        <f t="shared" si="302"/>
        <v/>
      </c>
      <c r="W2076" s="9" t="str">
        <f t="shared" si="303"/>
        <v/>
      </c>
      <c r="AH2076" s="9" t="str">
        <f t="shared" si="304"/>
        <v/>
      </c>
      <c r="AI2076" s="9" t="str">
        <f t="shared" si="305"/>
        <v/>
      </c>
    </row>
    <row r="2077" spans="1:35">
      <c r="A2077" s="8" t="str">
        <f t="shared" si="306"/>
        <v/>
      </c>
      <c r="M2077" s="7" t="str">
        <f>IF(A2077="","",IF(S2077="",IF(A2077="","",VLOOKUP(K2077,calendar_price_2013,MATCH(SUMIF(A$2:A12667,A2077,L$2:L12667),Sheet2!$C$1:$P$1,0)+1,0)),S2077)*L2077)</f>
        <v/>
      </c>
      <c r="N2077" s="7" t="str">
        <f t="shared" si="300"/>
        <v/>
      </c>
      <c r="O2077" s="7" t="str">
        <f t="shared" si="301"/>
        <v/>
      </c>
      <c r="R2077" s="7" t="str">
        <f t="shared" si="302"/>
        <v/>
      </c>
      <c r="W2077" s="9" t="str">
        <f t="shared" si="303"/>
        <v/>
      </c>
      <c r="AH2077" s="9" t="str">
        <f t="shared" si="304"/>
        <v/>
      </c>
      <c r="AI2077" s="9" t="str">
        <f t="shared" si="305"/>
        <v/>
      </c>
    </row>
    <row r="2078" spans="1:35">
      <c r="A2078" s="8" t="str">
        <f t="shared" si="306"/>
        <v/>
      </c>
      <c r="M2078" s="7" t="str">
        <f>IF(A2078="","",IF(S2078="",IF(A2078="","",VLOOKUP(K2078,calendar_price_2013,MATCH(SUMIF(A$2:A12668,A2078,L$2:L12668),Sheet2!$C$1:$P$1,0)+1,0)),S2078)*L2078)</f>
        <v/>
      </c>
      <c r="N2078" s="7" t="str">
        <f t="shared" si="300"/>
        <v/>
      </c>
      <c r="O2078" s="7" t="str">
        <f t="shared" si="301"/>
        <v/>
      </c>
      <c r="R2078" s="7" t="str">
        <f t="shared" si="302"/>
        <v/>
      </c>
      <c r="W2078" s="9" t="str">
        <f t="shared" si="303"/>
        <v/>
      </c>
      <c r="AH2078" s="9" t="str">
        <f t="shared" si="304"/>
        <v/>
      </c>
      <c r="AI2078" s="9" t="str">
        <f t="shared" si="305"/>
        <v/>
      </c>
    </row>
    <row r="2079" spans="1:35">
      <c r="A2079" s="8" t="str">
        <f t="shared" si="306"/>
        <v/>
      </c>
      <c r="M2079" s="7" t="str">
        <f>IF(A2079="","",IF(S2079="",IF(A2079="","",VLOOKUP(K2079,calendar_price_2013,MATCH(SUMIF(A$2:A12669,A2079,L$2:L12669),Sheet2!$C$1:$P$1,0)+1,0)),S2079)*L2079)</f>
        <v/>
      </c>
      <c r="N2079" s="7" t="str">
        <f t="shared" si="300"/>
        <v/>
      </c>
      <c r="O2079" s="7" t="str">
        <f t="shared" si="301"/>
        <v/>
      </c>
      <c r="R2079" s="7" t="str">
        <f t="shared" si="302"/>
        <v/>
      </c>
      <c r="W2079" s="9" t="str">
        <f t="shared" si="303"/>
        <v/>
      </c>
      <c r="AH2079" s="9" t="str">
        <f t="shared" si="304"/>
        <v/>
      </c>
      <c r="AI2079" s="9" t="str">
        <f t="shared" si="305"/>
        <v/>
      </c>
    </row>
    <row r="2080" spans="1:35">
      <c r="A2080" s="8" t="str">
        <f t="shared" si="306"/>
        <v/>
      </c>
      <c r="M2080" s="7" t="str">
        <f>IF(A2080="","",IF(S2080="",IF(A2080="","",VLOOKUP(K2080,calendar_price_2013,MATCH(SUMIF(A$2:A12670,A2080,L$2:L12670),Sheet2!$C$1:$P$1,0)+1,0)),S2080)*L2080)</f>
        <v/>
      </c>
      <c r="N2080" s="7" t="str">
        <f t="shared" ref="N2080:N2143" si="307">IF(A2080="","",IF(T2080=1,0,M2080*0.2))</f>
        <v/>
      </c>
      <c r="O2080" s="7" t="str">
        <f t="shared" ref="O2080:O2143" si="308">IF(H2080="","",SUMIF(A2080:A12671,A2080,M2080:M12671)+SUMIF(A2080:A12671,A2080,N2080:N12671))</f>
        <v/>
      </c>
      <c r="R2080" s="7" t="str">
        <f t="shared" si="302"/>
        <v/>
      </c>
      <c r="W2080" s="9" t="str">
        <f t="shared" si="303"/>
        <v/>
      </c>
      <c r="AH2080" s="9" t="str">
        <f t="shared" si="304"/>
        <v/>
      </c>
      <c r="AI2080" s="9" t="str">
        <f t="shared" si="305"/>
        <v/>
      </c>
    </row>
    <row r="2081" spans="1:35">
      <c r="A2081" s="8" t="str">
        <f t="shared" si="306"/>
        <v/>
      </c>
      <c r="M2081" s="7" t="str">
        <f>IF(A2081="","",IF(S2081="",IF(A2081="","",VLOOKUP(K2081,calendar_price_2013,MATCH(SUMIF(A$2:A12671,A2081,L$2:L12671),Sheet2!$C$1:$P$1,0)+1,0)),S2081)*L2081)</f>
        <v/>
      </c>
      <c r="N2081" s="7" t="str">
        <f t="shared" si="307"/>
        <v/>
      </c>
      <c r="O2081" s="7" t="str">
        <f t="shared" si="308"/>
        <v/>
      </c>
      <c r="R2081" s="7" t="str">
        <f t="shared" ref="R2081:R2144" si="309">IF(ISBLANK(Q2081),"",Q2081-O2081)</f>
        <v/>
      </c>
      <c r="W2081" s="9" t="str">
        <f t="shared" ref="W2081:W2144" si="310">IF(B2081="","",IF(AC2081="",0,1))</f>
        <v/>
      </c>
      <c r="AH2081" s="9" t="str">
        <f t="shared" ref="AH2081:AH2144" si="311">IF(H2081="","",SUMIF(A2081:A12672,A2081,L2081:L12672))</f>
        <v/>
      </c>
      <c r="AI2081" s="9" t="str">
        <f t="shared" ref="AI2081:AI2144" si="312">IF(AH2081="","",AH2081/100)</f>
        <v/>
      </c>
    </row>
    <row r="2082" spans="1:35">
      <c r="A2082" s="8" t="str">
        <f t="shared" ref="A2082:A2145" si="313">IF(K2082="","",IF(B2082="",A2081,A2081+1))</f>
        <v/>
      </c>
      <c r="M2082" s="7" t="str">
        <f>IF(A2082="","",IF(S2082="",IF(A2082="","",VLOOKUP(K2082,calendar_price_2013,MATCH(SUMIF(A$2:A12672,A2082,L$2:L12672),Sheet2!$C$1:$P$1,0)+1,0)),S2082)*L2082)</f>
        <v/>
      </c>
      <c r="N2082" s="7" t="str">
        <f t="shared" si="307"/>
        <v/>
      </c>
      <c r="O2082" s="7" t="str">
        <f t="shared" si="308"/>
        <v/>
      </c>
      <c r="R2082" s="7" t="str">
        <f t="shared" si="309"/>
        <v/>
      </c>
      <c r="W2082" s="9" t="str">
        <f t="shared" si="310"/>
        <v/>
      </c>
      <c r="AH2082" s="9" t="str">
        <f t="shared" si="311"/>
        <v/>
      </c>
      <c r="AI2082" s="9" t="str">
        <f t="shared" si="312"/>
        <v/>
      </c>
    </row>
    <row r="2083" spans="1:35">
      <c r="A2083" s="8" t="str">
        <f t="shared" si="313"/>
        <v/>
      </c>
      <c r="M2083" s="7" t="str">
        <f>IF(A2083="","",IF(S2083="",IF(A2083="","",VLOOKUP(K2083,calendar_price_2013,MATCH(SUMIF(A$2:A12673,A2083,L$2:L12673),Sheet2!$C$1:$P$1,0)+1,0)),S2083)*L2083)</f>
        <v/>
      </c>
      <c r="N2083" s="7" t="str">
        <f t="shared" si="307"/>
        <v/>
      </c>
      <c r="O2083" s="7" t="str">
        <f t="shared" si="308"/>
        <v/>
      </c>
      <c r="R2083" s="7" t="str">
        <f t="shared" si="309"/>
        <v/>
      </c>
      <c r="W2083" s="9" t="str">
        <f t="shared" si="310"/>
        <v/>
      </c>
      <c r="AH2083" s="9" t="str">
        <f t="shared" si="311"/>
        <v/>
      </c>
      <c r="AI2083" s="9" t="str">
        <f t="shared" si="312"/>
        <v/>
      </c>
    </row>
    <row r="2084" spans="1:35">
      <c r="A2084" s="8" t="str">
        <f t="shared" si="313"/>
        <v/>
      </c>
      <c r="M2084" s="7" t="str">
        <f>IF(A2084="","",IF(S2084="",IF(A2084="","",VLOOKUP(K2084,calendar_price_2013,MATCH(SUMIF(A$2:A12674,A2084,L$2:L12674),Sheet2!$C$1:$P$1,0)+1,0)),S2084)*L2084)</f>
        <v/>
      </c>
      <c r="N2084" s="7" t="str">
        <f t="shared" si="307"/>
        <v/>
      </c>
      <c r="O2084" s="7" t="str">
        <f t="shared" si="308"/>
        <v/>
      </c>
      <c r="R2084" s="7" t="str">
        <f t="shared" si="309"/>
        <v/>
      </c>
      <c r="W2084" s="9" t="str">
        <f t="shared" si="310"/>
        <v/>
      </c>
      <c r="AH2084" s="9" t="str">
        <f t="shared" si="311"/>
        <v/>
      </c>
      <c r="AI2084" s="9" t="str">
        <f t="shared" si="312"/>
        <v/>
      </c>
    </row>
    <row r="2085" spans="1:35">
      <c r="A2085" s="8" t="str">
        <f t="shared" si="313"/>
        <v/>
      </c>
      <c r="M2085" s="7" t="str">
        <f>IF(A2085="","",IF(S2085="",IF(A2085="","",VLOOKUP(K2085,calendar_price_2013,MATCH(SUMIF(A$2:A12675,A2085,L$2:L12675),Sheet2!$C$1:$P$1,0)+1,0)),S2085)*L2085)</f>
        <v/>
      </c>
      <c r="N2085" s="7" t="str">
        <f t="shared" si="307"/>
        <v/>
      </c>
      <c r="O2085" s="7" t="str">
        <f t="shared" si="308"/>
        <v/>
      </c>
      <c r="R2085" s="7" t="str">
        <f t="shared" si="309"/>
        <v/>
      </c>
      <c r="W2085" s="9" t="str">
        <f t="shared" si="310"/>
        <v/>
      </c>
      <c r="AH2085" s="9" t="str">
        <f t="shared" si="311"/>
        <v/>
      </c>
      <c r="AI2085" s="9" t="str">
        <f t="shared" si="312"/>
        <v/>
      </c>
    </row>
    <row r="2086" spans="1:35">
      <c r="A2086" s="8" t="str">
        <f t="shared" si="313"/>
        <v/>
      </c>
      <c r="M2086" s="7" t="str">
        <f>IF(A2086="","",IF(S2086="",IF(A2086="","",VLOOKUP(K2086,calendar_price_2013,MATCH(SUMIF(A$2:A12676,A2086,L$2:L12676),Sheet2!$C$1:$P$1,0)+1,0)),S2086)*L2086)</f>
        <v/>
      </c>
      <c r="N2086" s="7" t="str">
        <f t="shared" si="307"/>
        <v/>
      </c>
      <c r="O2086" s="7" t="str">
        <f t="shared" si="308"/>
        <v/>
      </c>
      <c r="R2086" s="7" t="str">
        <f t="shared" si="309"/>
        <v/>
      </c>
      <c r="W2086" s="9" t="str">
        <f t="shared" si="310"/>
        <v/>
      </c>
      <c r="AH2086" s="9" t="str">
        <f t="shared" si="311"/>
        <v/>
      </c>
      <c r="AI2086" s="9" t="str">
        <f t="shared" si="312"/>
        <v/>
      </c>
    </row>
    <row r="2087" spans="1:35">
      <c r="A2087" s="8" t="str">
        <f t="shared" si="313"/>
        <v/>
      </c>
      <c r="M2087" s="7" t="str">
        <f>IF(A2087="","",IF(S2087="",IF(A2087="","",VLOOKUP(K2087,calendar_price_2013,MATCH(SUMIF(A$2:A12677,A2087,L$2:L12677),Sheet2!$C$1:$P$1,0)+1,0)),S2087)*L2087)</f>
        <v/>
      </c>
      <c r="N2087" s="7" t="str">
        <f t="shared" si="307"/>
        <v/>
      </c>
      <c r="O2087" s="7" t="str">
        <f t="shared" si="308"/>
        <v/>
      </c>
      <c r="R2087" s="7" t="str">
        <f t="shared" si="309"/>
        <v/>
      </c>
      <c r="W2087" s="9" t="str">
        <f t="shared" si="310"/>
        <v/>
      </c>
      <c r="AH2087" s="9" t="str">
        <f t="shared" si="311"/>
        <v/>
      </c>
      <c r="AI2087" s="9" t="str">
        <f t="shared" si="312"/>
        <v/>
      </c>
    </row>
    <row r="2088" spans="1:35">
      <c r="A2088" s="8" t="str">
        <f t="shared" si="313"/>
        <v/>
      </c>
      <c r="M2088" s="7" t="str">
        <f>IF(A2088="","",IF(S2088="",IF(A2088="","",VLOOKUP(K2088,calendar_price_2013,MATCH(SUMIF(A$2:A12678,A2088,L$2:L12678),Sheet2!$C$1:$P$1,0)+1,0)),S2088)*L2088)</f>
        <v/>
      </c>
      <c r="N2088" s="7" t="str">
        <f t="shared" si="307"/>
        <v/>
      </c>
      <c r="O2088" s="7" t="str">
        <f t="shared" si="308"/>
        <v/>
      </c>
      <c r="R2088" s="7" t="str">
        <f t="shared" si="309"/>
        <v/>
      </c>
      <c r="W2088" s="9" t="str">
        <f t="shared" si="310"/>
        <v/>
      </c>
      <c r="AH2088" s="9" t="str">
        <f t="shared" si="311"/>
        <v/>
      </c>
      <c r="AI2088" s="9" t="str">
        <f t="shared" si="312"/>
        <v/>
      </c>
    </row>
    <row r="2089" spans="1:35">
      <c r="A2089" s="8" t="str">
        <f t="shared" si="313"/>
        <v/>
      </c>
      <c r="M2089" s="7" t="str">
        <f>IF(A2089="","",IF(S2089="",IF(A2089="","",VLOOKUP(K2089,calendar_price_2013,MATCH(SUMIF(A$2:A12679,A2089,L$2:L12679),Sheet2!$C$1:$P$1,0)+1,0)),S2089)*L2089)</f>
        <v/>
      </c>
      <c r="N2089" s="7" t="str">
        <f t="shared" si="307"/>
        <v/>
      </c>
      <c r="O2089" s="7" t="str">
        <f t="shared" si="308"/>
        <v/>
      </c>
      <c r="R2089" s="7" t="str">
        <f t="shared" si="309"/>
        <v/>
      </c>
      <c r="W2089" s="9" t="str">
        <f t="shared" si="310"/>
        <v/>
      </c>
      <c r="AH2089" s="9" t="str">
        <f t="shared" si="311"/>
        <v/>
      </c>
      <c r="AI2089" s="9" t="str">
        <f t="shared" si="312"/>
        <v/>
      </c>
    </row>
    <row r="2090" spans="1:35">
      <c r="A2090" s="8" t="str">
        <f t="shared" si="313"/>
        <v/>
      </c>
      <c r="M2090" s="7" t="str">
        <f>IF(A2090="","",IF(S2090="",IF(A2090="","",VLOOKUP(K2090,calendar_price_2013,MATCH(SUMIF(A$2:A12680,A2090,L$2:L12680),Sheet2!$C$1:$P$1,0)+1,0)),S2090)*L2090)</f>
        <v/>
      </c>
      <c r="N2090" s="7" t="str">
        <f t="shared" si="307"/>
        <v/>
      </c>
      <c r="O2090" s="7" t="str">
        <f t="shared" si="308"/>
        <v/>
      </c>
      <c r="R2090" s="7" t="str">
        <f t="shared" si="309"/>
        <v/>
      </c>
      <c r="W2090" s="9" t="str">
        <f t="shared" si="310"/>
        <v/>
      </c>
      <c r="AH2090" s="9" t="str">
        <f t="shared" si="311"/>
        <v/>
      </c>
      <c r="AI2090" s="9" t="str">
        <f t="shared" si="312"/>
        <v/>
      </c>
    </row>
    <row r="2091" spans="1:35">
      <c r="A2091" s="8" t="str">
        <f t="shared" si="313"/>
        <v/>
      </c>
      <c r="M2091" s="7" t="str">
        <f>IF(A2091="","",IF(S2091="",IF(A2091="","",VLOOKUP(K2091,calendar_price_2013,MATCH(SUMIF(A$2:A12681,A2091,L$2:L12681),Sheet2!$C$1:$P$1,0)+1,0)),S2091)*L2091)</f>
        <v/>
      </c>
      <c r="N2091" s="7" t="str">
        <f t="shared" si="307"/>
        <v/>
      </c>
      <c r="O2091" s="7" t="str">
        <f t="shared" si="308"/>
        <v/>
      </c>
      <c r="R2091" s="7" t="str">
        <f t="shared" si="309"/>
        <v/>
      </c>
      <c r="W2091" s="9" t="str">
        <f t="shared" si="310"/>
        <v/>
      </c>
      <c r="AH2091" s="9" t="str">
        <f t="shared" si="311"/>
        <v/>
      </c>
      <c r="AI2091" s="9" t="str">
        <f t="shared" si="312"/>
        <v/>
      </c>
    </row>
    <row r="2092" spans="1:35">
      <c r="A2092" s="8" t="str">
        <f t="shared" si="313"/>
        <v/>
      </c>
      <c r="M2092" s="7" t="str">
        <f>IF(A2092="","",IF(S2092="",IF(A2092="","",VLOOKUP(K2092,calendar_price_2013,MATCH(SUMIF(A$2:A12682,A2092,L$2:L12682),Sheet2!$C$1:$P$1,0)+1,0)),S2092)*L2092)</f>
        <v/>
      </c>
      <c r="N2092" s="7" t="str">
        <f t="shared" si="307"/>
        <v/>
      </c>
      <c r="O2092" s="7" t="str">
        <f t="shared" si="308"/>
        <v/>
      </c>
      <c r="R2092" s="7" t="str">
        <f t="shared" si="309"/>
        <v/>
      </c>
      <c r="W2092" s="9" t="str">
        <f t="shared" si="310"/>
        <v/>
      </c>
      <c r="AH2092" s="9" t="str">
        <f t="shared" si="311"/>
        <v/>
      </c>
      <c r="AI2092" s="9" t="str">
        <f t="shared" si="312"/>
        <v/>
      </c>
    </row>
    <row r="2093" spans="1:35">
      <c r="A2093" s="8" t="str">
        <f t="shared" si="313"/>
        <v/>
      </c>
      <c r="M2093" s="7" t="str">
        <f>IF(A2093="","",IF(S2093="",IF(A2093="","",VLOOKUP(K2093,calendar_price_2013,MATCH(SUMIF(A$2:A12683,A2093,L$2:L12683),Sheet2!$C$1:$P$1,0)+1,0)),S2093)*L2093)</f>
        <v/>
      </c>
      <c r="N2093" s="7" t="str">
        <f t="shared" si="307"/>
        <v/>
      </c>
      <c r="O2093" s="7" t="str">
        <f t="shared" si="308"/>
        <v/>
      </c>
      <c r="R2093" s="7" t="str">
        <f t="shared" si="309"/>
        <v/>
      </c>
      <c r="W2093" s="9" t="str">
        <f t="shared" si="310"/>
        <v/>
      </c>
      <c r="AH2093" s="9" t="str">
        <f t="shared" si="311"/>
        <v/>
      </c>
      <c r="AI2093" s="9" t="str">
        <f t="shared" si="312"/>
        <v/>
      </c>
    </row>
    <row r="2094" spans="1:35">
      <c r="A2094" s="8" t="str">
        <f t="shared" si="313"/>
        <v/>
      </c>
      <c r="M2094" s="7" t="str">
        <f>IF(A2094="","",IF(S2094="",IF(A2094="","",VLOOKUP(K2094,calendar_price_2013,MATCH(SUMIF(A$2:A12684,A2094,L$2:L12684),Sheet2!$C$1:$P$1,0)+1,0)),S2094)*L2094)</f>
        <v/>
      </c>
      <c r="N2094" s="7" t="str">
        <f t="shared" si="307"/>
        <v/>
      </c>
      <c r="O2094" s="7" t="str">
        <f t="shared" si="308"/>
        <v/>
      </c>
      <c r="R2094" s="7" t="str">
        <f t="shared" si="309"/>
        <v/>
      </c>
      <c r="W2094" s="9" t="str">
        <f t="shared" si="310"/>
        <v/>
      </c>
      <c r="AH2094" s="9" t="str">
        <f t="shared" si="311"/>
        <v/>
      </c>
      <c r="AI2094" s="9" t="str">
        <f t="shared" si="312"/>
        <v/>
      </c>
    </row>
    <row r="2095" spans="1:35">
      <c r="A2095" s="8" t="str">
        <f t="shared" si="313"/>
        <v/>
      </c>
      <c r="M2095" s="7" t="str">
        <f>IF(A2095="","",IF(S2095="",IF(A2095="","",VLOOKUP(K2095,calendar_price_2013,MATCH(SUMIF(A$2:A12685,A2095,L$2:L12685),Sheet2!$C$1:$P$1,0)+1,0)),S2095)*L2095)</f>
        <v/>
      </c>
      <c r="N2095" s="7" t="str">
        <f t="shared" si="307"/>
        <v/>
      </c>
      <c r="O2095" s="7" t="str">
        <f t="shared" si="308"/>
        <v/>
      </c>
      <c r="R2095" s="7" t="str">
        <f t="shared" si="309"/>
        <v/>
      </c>
      <c r="W2095" s="9" t="str">
        <f t="shared" si="310"/>
        <v/>
      </c>
      <c r="AH2095" s="9" t="str">
        <f t="shared" si="311"/>
        <v/>
      </c>
      <c r="AI2095" s="9" t="str">
        <f t="shared" si="312"/>
        <v/>
      </c>
    </row>
    <row r="2096" spans="1:35">
      <c r="A2096" s="8" t="str">
        <f t="shared" si="313"/>
        <v/>
      </c>
      <c r="M2096" s="7" t="str">
        <f>IF(A2096="","",IF(S2096="",IF(A2096="","",VLOOKUP(K2096,calendar_price_2013,MATCH(SUMIF(A$2:A12686,A2096,L$2:L12686),Sheet2!$C$1:$P$1,0)+1,0)),S2096)*L2096)</f>
        <v/>
      </c>
      <c r="N2096" s="7" t="str">
        <f t="shared" si="307"/>
        <v/>
      </c>
      <c r="O2096" s="7" t="str">
        <f t="shared" si="308"/>
        <v/>
      </c>
      <c r="R2096" s="7" t="str">
        <f t="shared" si="309"/>
        <v/>
      </c>
      <c r="W2096" s="9" t="str">
        <f t="shared" si="310"/>
        <v/>
      </c>
      <c r="AH2096" s="9" t="str">
        <f t="shared" si="311"/>
        <v/>
      </c>
      <c r="AI2096" s="9" t="str">
        <f t="shared" si="312"/>
        <v/>
      </c>
    </row>
    <row r="2097" spans="1:35">
      <c r="A2097" s="8" t="str">
        <f t="shared" si="313"/>
        <v/>
      </c>
      <c r="M2097" s="7" t="str">
        <f>IF(A2097="","",IF(S2097="",IF(A2097="","",VLOOKUP(K2097,calendar_price_2013,MATCH(SUMIF(A$2:A12687,A2097,L$2:L12687),Sheet2!$C$1:$P$1,0)+1,0)),S2097)*L2097)</f>
        <v/>
      </c>
      <c r="N2097" s="7" t="str">
        <f t="shared" si="307"/>
        <v/>
      </c>
      <c r="O2097" s="7" t="str">
        <f t="shared" si="308"/>
        <v/>
      </c>
      <c r="R2097" s="7" t="str">
        <f t="shared" si="309"/>
        <v/>
      </c>
      <c r="W2097" s="9" t="str">
        <f t="shared" si="310"/>
        <v/>
      </c>
      <c r="AH2097" s="9" t="str">
        <f t="shared" si="311"/>
        <v/>
      </c>
      <c r="AI2097" s="9" t="str">
        <f t="shared" si="312"/>
        <v/>
      </c>
    </row>
    <row r="2098" spans="1:35">
      <c r="A2098" s="8" t="str">
        <f t="shared" si="313"/>
        <v/>
      </c>
      <c r="M2098" s="7" t="str">
        <f>IF(A2098="","",IF(S2098="",IF(A2098="","",VLOOKUP(K2098,calendar_price_2013,MATCH(SUMIF(A$2:A12688,A2098,L$2:L12688),Sheet2!$C$1:$P$1,0)+1,0)),S2098)*L2098)</f>
        <v/>
      </c>
      <c r="N2098" s="7" t="str">
        <f t="shared" si="307"/>
        <v/>
      </c>
      <c r="O2098" s="7" t="str">
        <f t="shared" si="308"/>
        <v/>
      </c>
      <c r="R2098" s="7" t="str">
        <f t="shared" si="309"/>
        <v/>
      </c>
      <c r="W2098" s="9" t="str">
        <f t="shared" si="310"/>
        <v/>
      </c>
      <c r="AH2098" s="9" t="str">
        <f t="shared" si="311"/>
        <v/>
      </c>
      <c r="AI2098" s="9" t="str">
        <f t="shared" si="312"/>
        <v/>
      </c>
    </row>
    <row r="2099" spans="1:35">
      <c r="A2099" s="8" t="str">
        <f t="shared" si="313"/>
        <v/>
      </c>
      <c r="M2099" s="7" t="str">
        <f>IF(A2099="","",IF(S2099="",IF(A2099="","",VLOOKUP(K2099,calendar_price_2013,MATCH(SUMIF(A$2:A12689,A2099,L$2:L12689),Sheet2!$C$1:$P$1,0)+1,0)),S2099)*L2099)</f>
        <v/>
      </c>
      <c r="N2099" s="7" t="str">
        <f t="shared" si="307"/>
        <v/>
      </c>
      <c r="O2099" s="7" t="str">
        <f t="shared" si="308"/>
        <v/>
      </c>
      <c r="R2099" s="7" t="str">
        <f t="shared" si="309"/>
        <v/>
      </c>
      <c r="W2099" s="9" t="str">
        <f t="shared" si="310"/>
        <v/>
      </c>
      <c r="AH2099" s="9" t="str">
        <f t="shared" si="311"/>
        <v/>
      </c>
      <c r="AI2099" s="9" t="str">
        <f t="shared" si="312"/>
        <v/>
      </c>
    </row>
    <row r="2100" spans="1:35">
      <c r="A2100" s="8" t="str">
        <f t="shared" si="313"/>
        <v/>
      </c>
      <c r="M2100" s="7" t="str">
        <f>IF(A2100="","",IF(S2100="",IF(A2100="","",VLOOKUP(K2100,calendar_price_2013,MATCH(SUMIF(A$2:A12690,A2100,L$2:L12690),Sheet2!$C$1:$P$1,0)+1,0)),S2100)*L2100)</f>
        <v/>
      </c>
      <c r="N2100" s="7" t="str">
        <f t="shared" si="307"/>
        <v/>
      </c>
      <c r="O2100" s="7" t="str">
        <f t="shared" si="308"/>
        <v/>
      </c>
      <c r="R2100" s="7" t="str">
        <f t="shared" si="309"/>
        <v/>
      </c>
      <c r="W2100" s="9" t="str">
        <f t="shared" si="310"/>
        <v/>
      </c>
      <c r="AH2100" s="9" t="str">
        <f t="shared" si="311"/>
        <v/>
      </c>
      <c r="AI2100" s="9" t="str">
        <f t="shared" si="312"/>
        <v/>
      </c>
    </row>
    <row r="2101" spans="1:35">
      <c r="A2101" s="8" t="str">
        <f t="shared" si="313"/>
        <v/>
      </c>
      <c r="M2101" s="7" t="str">
        <f>IF(A2101="","",IF(S2101="",IF(A2101="","",VLOOKUP(K2101,calendar_price_2013,MATCH(SUMIF(A$2:A12691,A2101,L$2:L12691),Sheet2!$C$1:$P$1,0)+1,0)),S2101)*L2101)</f>
        <v/>
      </c>
      <c r="N2101" s="7" t="str">
        <f t="shared" si="307"/>
        <v/>
      </c>
      <c r="O2101" s="7" t="str">
        <f t="shared" si="308"/>
        <v/>
      </c>
      <c r="R2101" s="7" t="str">
        <f t="shared" si="309"/>
        <v/>
      </c>
      <c r="W2101" s="9" t="str">
        <f t="shared" si="310"/>
        <v/>
      </c>
      <c r="AH2101" s="9" t="str">
        <f t="shared" si="311"/>
        <v/>
      </c>
      <c r="AI2101" s="9" t="str">
        <f t="shared" si="312"/>
        <v/>
      </c>
    </row>
    <row r="2102" spans="1:35">
      <c r="A2102" s="8" t="str">
        <f t="shared" si="313"/>
        <v/>
      </c>
      <c r="M2102" s="7" t="str">
        <f>IF(A2102="","",IF(S2102="",IF(A2102="","",VLOOKUP(K2102,calendar_price_2013,MATCH(SUMIF(A$2:A12692,A2102,L$2:L12692),Sheet2!$C$1:$P$1,0)+1,0)),S2102)*L2102)</f>
        <v/>
      </c>
      <c r="N2102" s="7" t="str">
        <f t="shared" si="307"/>
        <v/>
      </c>
      <c r="O2102" s="7" t="str">
        <f t="shared" si="308"/>
        <v/>
      </c>
      <c r="R2102" s="7" t="str">
        <f t="shared" si="309"/>
        <v/>
      </c>
      <c r="W2102" s="9" t="str">
        <f t="shared" si="310"/>
        <v/>
      </c>
      <c r="AH2102" s="9" t="str">
        <f t="shared" si="311"/>
        <v/>
      </c>
      <c r="AI2102" s="9" t="str">
        <f t="shared" si="312"/>
        <v/>
      </c>
    </row>
    <row r="2103" spans="1:35">
      <c r="A2103" s="8" t="str">
        <f t="shared" si="313"/>
        <v/>
      </c>
      <c r="M2103" s="7" t="str">
        <f>IF(A2103="","",IF(S2103="",IF(A2103="","",VLOOKUP(K2103,calendar_price_2013,MATCH(SUMIF(A$2:A12693,A2103,L$2:L12693),Sheet2!$C$1:$P$1,0)+1,0)),S2103)*L2103)</f>
        <v/>
      </c>
      <c r="N2103" s="7" t="str">
        <f t="shared" si="307"/>
        <v/>
      </c>
      <c r="O2103" s="7" t="str">
        <f t="shared" si="308"/>
        <v/>
      </c>
      <c r="R2103" s="7" t="str">
        <f t="shared" si="309"/>
        <v/>
      </c>
      <c r="W2103" s="9" t="str">
        <f t="shared" si="310"/>
        <v/>
      </c>
      <c r="AH2103" s="9" t="str">
        <f t="shared" si="311"/>
        <v/>
      </c>
      <c r="AI2103" s="9" t="str">
        <f t="shared" si="312"/>
        <v/>
      </c>
    </row>
    <row r="2104" spans="1:35">
      <c r="A2104" s="8" t="str">
        <f t="shared" si="313"/>
        <v/>
      </c>
      <c r="M2104" s="7" t="str">
        <f>IF(A2104="","",IF(S2104="",IF(A2104="","",VLOOKUP(K2104,calendar_price_2013,MATCH(SUMIF(A$2:A12694,A2104,L$2:L12694),Sheet2!$C$1:$P$1,0)+1,0)),S2104)*L2104)</f>
        <v/>
      </c>
      <c r="N2104" s="7" t="str">
        <f t="shared" si="307"/>
        <v/>
      </c>
      <c r="O2104" s="7" t="str">
        <f t="shared" si="308"/>
        <v/>
      </c>
      <c r="R2104" s="7" t="str">
        <f t="shared" si="309"/>
        <v/>
      </c>
      <c r="W2104" s="9" t="str">
        <f t="shared" si="310"/>
        <v/>
      </c>
      <c r="AH2104" s="9" t="str">
        <f t="shared" si="311"/>
        <v/>
      </c>
      <c r="AI2104" s="9" t="str">
        <f t="shared" si="312"/>
        <v/>
      </c>
    </row>
    <row r="2105" spans="1:35">
      <c r="A2105" s="8" t="str">
        <f t="shared" si="313"/>
        <v/>
      </c>
      <c r="M2105" s="7" t="str">
        <f>IF(A2105="","",IF(S2105="",IF(A2105="","",VLOOKUP(K2105,calendar_price_2013,MATCH(SUMIF(A$2:A12695,A2105,L$2:L12695),Sheet2!$C$1:$P$1,0)+1,0)),S2105)*L2105)</f>
        <v/>
      </c>
      <c r="N2105" s="7" t="str">
        <f t="shared" si="307"/>
        <v/>
      </c>
      <c r="O2105" s="7" t="str">
        <f t="shared" si="308"/>
        <v/>
      </c>
      <c r="R2105" s="7" t="str">
        <f t="shared" si="309"/>
        <v/>
      </c>
      <c r="W2105" s="9" t="str">
        <f t="shared" si="310"/>
        <v/>
      </c>
      <c r="AH2105" s="9" t="str">
        <f t="shared" si="311"/>
        <v/>
      </c>
      <c r="AI2105" s="9" t="str">
        <f t="shared" si="312"/>
        <v/>
      </c>
    </row>
    <row r="2106" spans="1:35">
      <c r="A2106" s="8" t="str">
        <f t="shared" si="313"/>
        <v/>
      </c>
      <c r="M2106" s="7" t="str">
        <f>IF(A2106="","",IF(S2106="",IF(A2106="","",VLOOKUP(K2106,calendar_price_2013,MATCH(SUMIF(A$2:A12696,A2106,L$2:L12696),Sheet2!$C$1:$P$1,0)+1,0)),S2106)*L2106)</f>
        <v/>
      </c>
      <c r="N2106" s="7" t="str">
        <f t="shared" si="307"/>
        <v/>
      </c>
      <c r="O2106" s="7" t="str">
        <f t="shared" si="308"/>
        <v/>
      </c>
      <c r="R2106" s="7" t="str">
        <f t="shared" si="309"/>
        <v/>
      </c>
      <c r="W2106" s="9" t="str">
        <f t="shared" si="310"/>
        <v/>
      </c>
      <c r="AH2106" s="9" t="str">
        <f t="shared" si="311"/>
        <v/>
      </c>
      <c r="AI2106" s="9" t="str">
        <f t="shared" si="312"/>
        <v/>
      </c>
    </row>
    <row r="2107" spans="1:35">
      <c r="A2107" s="8" t="str">
        <f t="shared" si="313"/>
        <v/>
      </c>
      <c r="M2107" s="7" t="str">
        <f>IF(A2107="","",IF(S2107="",IF(A2107="","",VLOOKUP(K2107,calendar_price_2013,MATCH(SUMIF(A$2:A12697,A2107,L$2:L12697),Sheet2!$C$1:$P$1,0)+1,0)),S2107)*L2107)</f>
        <v/>
      </c>
      <c r="N2107" s="7" t="str">
        <f t="shared" si="307"/>
        <v/>
      </c>
      <c r="O2107" s="7" t="str">
        <f t="shared" si="308"/>
        <v/>
      </c>
      <c r="R2107" s="7" t="str">
        <f t="shared" si="309"/>
        <v/>
      </c>
      <c r="W2107" s="9" t="str">
        <f t="shared" si="310"/>
        <v/>
      </c>
      <c r="AH2107" s="9" t="str">
        <f t="shared" si="311"/>
        <v/>
      </c>
      <c r="AI2107" s="9" t="str">
        <f t="shared" si="312"/>
        <v/>
      </c>
    </row>
    <row r="2108" spans="1:35">
      <c r="A2108" s="8" t="str">
        <f t="shared" si="313"/>
        <v/>
      </c>
      <c r="M2108" s="7" t="str">
        <f>IF(A2108="","",IF(S2108="",IF(A2108="","",VLOOKUP(K2108,calendar_price_2013,MATCH(SUMIF(A$2:A12698,A2108,L$2:L12698),Sheet2!$C$1:$P$1,0)+1,0)),S2108)*L2108)</f>
        <v/>
      </c>
      <c r="N2108" s="7" t="str">
        <f t="shared" si="307"/>
        <v/>
      </c>
      <c r="O2108" s="7" t="str">
        <f t="shared" si="308"/>
        <v/>
      </c>
      <c r="R2108" s="7" t="str">
        <f t="shared" si="309"/>
        <v/>
      </c>
      <c r="W2108" s="9" t="str">
        <f t="shared" si="310"/>
        <v/>
      </c>
      <c r="AH2108" s="9" t="str">
        <f t="shared" si="311"/>
        <v/>
      </c>
      <c r="AI2108" s="9" t="str">
        <f t="shared" si="312"/>
        <v/>
      </c>
    </row>
    <row r="2109" spans="1:35">
      <c r="A2109" s="8" t="str">
        <f t="shared" si="313"/>
        <v/>
      </c>
      <c r="M2109" s="7" t="str">
        <f>IF(A2109="","",IF(S2109="",IF(A2109="","",VLOOKUP(K2109,calendar_price_2013,MATCH(SUMIF(A$2:A12699,A2109,L$2:L12699),Sheet2!$C$1:$P$1,0)+1,0)),S2109)*L2109)</f>
        <v/>
      </c>
      <c r="N2109" s="7" t="str">
        <f t="shared" si="307"/>
        <v/>
      </c>
      <c r="O2109" s="7" t="str">
        <f t="shared" si="308"/>
        <v/>
      </c>
      <c r="R2109" s="7" t="str">
        <f t="shared" si="309"/>
        <v/>
      </c>
      <c r="W2109" s="9" t="str">
        <f t="shared" si="310"/>
        <v/>
      </c>
      <c r="AH2109" s="9" t="str">
        <f t="shared" si="311"/>
        <v/>
      </c>
      <c r="AI2109" s="9" t="str">
        <f t="shared" si="312"/>
        <v/>
      </c>
    </row>
    <row r="2110" spans="1:35">
      <c r="A2110" s="8" t="str">
        <f t="shared" si="313"/>
        <v/>
      </c>
      <c r="M2110" s="7" t="str">
        <f>IF(A2110="","",IF(S2110="",IF(A2110="","",VLOOKUP(K2110,calendar_price_2013,MATCH(SUMIF(A$2:A12700,A2110,L$2:L12700),Sheet2!$C$1:$P$1,0)+1,0)),S2110)*L2110)</f>
        <v/>
      </c>
      <c r="N2110" s="7" t="str">
        <f t="shared" si="307"/>
        <v/>
      </c>
      <c r="O2110" s="7" t="str">
        <f t="shared" si="308"/>
        <v/>
      </c>
      <c r="R2110" s="7" t="str">
        <f t="shared" si="309"/>
        <v/>
      </c>
      <c r="W2110" s="9" t="str">
        <f t="shared" si="310"/>
        <v/>
      </c>
      <c r="AH2110" s="9" t="str">
        <f t="shared" si="311"/>
        <v/>
      </c>
      <c r="AI2110" s="9" t="str">
        <f t="shared" si="312"/>
        <v/>
      </c>
    </row>
    <row r="2111" spans="1:35">
      <c r="A2111" s="8" t="str">
        <f t="shared" si="313"/>
        <v/>
      </c>
      <c r="M2111" s="7" t="str">
        <f>IF(A2111="","",IF(S2111="",IF(A2111="","",VLOOKUP(K2111,calendar_price_2013,MATCH(SUMIF(A$2:A12701,A2111,L$2:L12701),Sheet2!$C$1:$P$1,0)+1,0)),S2111)*L2111)</f>
        <v/>
      </c>
      <c r="N2111" s="7" t="str">
        <f t="shared" si="307"/>
        <v/>
      </c>
      <c r="O2111" s="7" t="str">
        <f t="shared" si="308"/>
        <v/>
      </c>
      <c r="R2111" s="7" t="str">
        <f t="shared" si="309"/>
        <v/>
      </c>
      <c r="W2111" s="9" t="str">
        <f t="shared" si="310"/>
        <v/>
      </c>
      <c r="AH2111" s="9" t="str">
        <f t="shared" si="311"/>
        <v/>
      </c>
      <c r="AI2111" s="9" t="str">
        <f t="shared" si="312"/>
        <v/>
      </c>
    </row>
    <row r="2112" spans="1:35">
      <c r="A2112" s="8" t="str">
        <f t="shared" si="313"/>
        <v/>
      </c>
      <c r="M2112" s="7" t="str">
        <f>IF(A2112="","",IF(S2112="",IF(A2112="","",VLOOKUP(K2112,calendar_price_2013,MATCH(SUMIF(A$2:A12702,A2112,L$2:L12702),Sheet2!$C$1:$P$1,0)+1,0)),S2112)*L2112)</f>
        <v/>
      </c>
      <c r="N2112" s="7" t="str">
        <f t="shared" si="307"/>
        <v/>
      </c>
      <c r="O2112" s="7" t="str">
        <f t="shared" si="308"/>
        <v/>
      </c>
      <c r="R2112" s="7" t="str">
        <f t="shared" si="309"/>
        <v/>
      </c>
      <c r="W2112" s="9" t="str">
        <f t="shared" si="310"/>
        <v/>
      </c>
      <c r="AH2112" s="9" t="str">
        <f t="shared" si="311"/>
        <v/>
      </c>
      <c r="AI2112" s="9" t="str">
        <f t="shared" si="312"/>
        <v/>
      </c>
    </row>
    <row r="2113" spans="1:35">
      <c r="A2113" s="8" t="str">
        <f t="shared" si="313"/>
        <v/>
      </c>
      <c r="M2113" s="7" t="str">
        <f>IF(A2113="","",IF(S2113="",IF(A2113="","",VLOOKUP(K2113,calendar_price_2013,MATCH(SUMIF(A$2:A12703,A2113,L$2:L12703),Sheet2!$C$1:$P$1,0)+1,0)),S2113)*L2113)</f>
        <v/>
      </c>
      <c r="N2113" s="7" t="str">
        <f t="shared" si="307"/>
        <v/>
      </c>
      <c r="O2113" s="7" t="str">
        <f t="shared" si="308"/>
        <v/>
      </c>
      <c r="R2113" s="7" t="str">
        <f t="shared" si="309"/>
        <v/>
      </c>
      <c r="W2113" s="9" t="str">
        <f t="shared" si="310"/>
        <v/>
      </c>
      <c r="AH2113" s="9" t="str">
        <f t="shared" si="311"/>
        <v/>
      </c>
      <c r="AI2113" s="9" t="str">
        <f t="shared" si="312"/>
        <v/>
      </c>
    </row>
    <row r="2114" spans="1:35">
      <c r="A2114" s="8" t="str">
        <f t="shared" si="313"/>
        <v/>
      </c>
      <c r="M2114" s="7" t="str">
        <f>IF(A2114="","",IF(S2114="",IF(A2114="","",VLOOKUP(K2114,calendar_price_2013,MATCH(SUMIF(A$2:A12704,A2114,L$2:L12704),Sheet2!$C$1:$P$1,0)+1,0)),S2114)*L2114)</f>
        <v/>
      </c>
      <c r="N2114" s="7" t="str">
        <f t="shared" si="307"/>
        <v/>
      </c>
      <c r="O2114" s="7" t="str">
        <f t="shared" si="308"/>
        <v/>
      </c>
      <c r="R2114" s="7" t="str">
        <f t="shared" si="309"/>
        <v/>
      </c>
      <c r="W2114" s="9" t="str">
        <f t="shared" si="310"/>
        <v/>
      </c>
      <c r="AH2114" s="9" t="str">
        <f t="shared" si="311"/>
        <v/>
      </c>
      <c r="AI2114" s="9" t="str">
        <f t="shared" si="312"/>
        <v/>
      </c>
    </row>
    <row r="2115" spans="1:35">
      <c r="A2115" s="8" t="str">
        <f t="shared" si="313"/>
        <v/>
      </c>
      <c r="M2115" s="7" t="str">
        <f>IF(A2115="","",IF(S2115="",IF(A2115="","",VLOOKUP(K2115,calendar_price_2013,MATCH(SUMIF(A$2:A12705,A2115,L$2:L12705),Sheet2!$C$1:$P$1,0)+1,0)),S2115)*L2115)</f>
        <v/>
      </c>
      <c r="N2115" s="7" t="str">
        <f t="shared" si="307"/>
        <v/>
      </c>
      <c r="O2115" s="7" t="str">
        <f t="shared" si="308"/>
        <v/>
      </c>
      <c r="R2115" s="7" t="str">
        <f t="shared" si="309"/>
        <v/>
      </c>
      <c r="W2115" s="9" t="str">
        <f t="shared" si="310"/>
        <v/>
      </c>
      <c r="AH2115" s="9" t="str">
        <f t="shared" si="311"/>
        <v/>
      </c>
      <c r="AI2115" s="9" t="str">
        <f t="shared" si="312"/>
        <v/>
      </c>
    </row>
    <row r="2116" spans="1:35">
      <c r="A2116" s="8" t="str">
        <f t="shared" si="313"/>
        <v/>
      </c>
      <c r="M2116" s="7" t="str">
        <f>IF(A2116="","",IF(S2116="",IF(A2116="","",VLOOKUP(K2116,calendar_price_2013,MATCH(SUMIF(A$2:A12706,A2116,L$2:L12706),Sheet2!$C$1:$P$1,0)+1,0)),S2116)*L2116)</f>
        <v/>
      </c>
      <c r="N2116" s="7" t="str">
        <f t="shared" si="307"/>
        <v/>
      </c>
      <c r="O2116" s="7" t="str">
        <f t="shared" si="308"/>
        <v/>
      </c>
      <c r="R2116" s="7" t="str">
        <f t="shared" si="309"/>
        <v/>
      </c>
      <c r="W2116" s="9" t="str">
        <f t="shared" si="310"/>
        <v/>
      </c>
      <c r="AH2116" s="9" t="str">
        <f t="shared" si="311"/>
        <v/>
      </c>
      <c r="AI2116" s="9" t="str">
        <f t="shared" si="312"/>
        <v/>
      </c>
    </row>
    <row r="2117" spans="1:35">
      <c r="A2117" s="8" t="str">
        <f t="shared" si="313"/>
        <v/>
      </c>
      <c r="M2117" s="7" t="str">
        <f>IF(A2117="","",IF(S2117="",IF(A2117="","",VLOOKUP(K2117,calendar_price_2013,MATCH(SUMIF(A$2:A12707,A2117,L$2:L12707),Sheet2!$C$1:$P$1,0)+1,0)),S2117)*L2117)</f>
        <v/>
      </c>
      <c r="N2117" s="7" t="str">
        <f t="shared" si="307"/>
        <v/>
      </c>
      <c r="O2117" s="7" t="str">
        <f t="shared" si="308"/>
        <v/>
      </c>
      <c r="R2117" s="7" t="str">
        <f t="shared" si="309"/>
        <v/>
      </c>
      <c r="W2117" s="9" t="str">
        <f t="shared" si="310"/>
        <v/>
      </c>
      <c r="AH2117" s="9" t="str">
        <f t="shared" si="311"/>
        <v/>
      </c>
      <c r="AI2117" s="9" t="str">
        <f t="shared" si="312"/>
        <v/>
      </c>
    </row>
    <row r="2118" spans="1:35">
      <c r="A2118" s="8" t="str">
        <f t="shared" si="313"/>
        <v/>
      </c>
      <c r="M2118" s="7" t="str">
        <f>IF(A2118="","",IF(S2118="",IF(A2118="","",VLOOKUP(K2118,calendar_price_2013,MATCH(SUMIF(A$2:A12708,A2118,L$2:L12708),Sheet2!$C$1:$P$1,0)+1,0)),S2118)*L2118)</f>
        <v/>
      </c>
      <c r="N2118" s="7" t="str">
        <f t="shared" si="307"/>
        <v/>
      </c>
      <c r="O2118" s="7" t="str">
        <f t="shared" si="308"/>
        <v/>
      </c>
      <c r="R2118" s="7" t="str">
        <f t="shared" si="309"/>
        <v/>
      </c>
      <c r="W2118" s="9" t="str">
        <f t="shared" si="310"/>
        <v/>
      </c>
      <c r="AH2118" s="9" t="str">
        <f t="shared" si="311"/>
        <v/>
      </c>
      <c r="AI2118" s="9" t="str">
        <f t="shared" si="312"/>
        <v/>
      </c>
    </row>
    <row r="2119" spans="1:35">
      <c r="A2119" s="8" t="str">
        <f t="shared" si="313"/>
        <v/>
      </c>
      <c r="M2119" s="7" t="str">
        <f>IF(A2119="","",IF(S2119="",IF(A2119="","",VLOOKUP(K2119,calendar_price_2013,MATCH(SUMIF(A$2:A12709,A2119,L$2:L12709),Sheet2!$C$1:$P$1,0)+1,0)),S2119)*L2119)</f>
        <v/>
      </c>
      <c r="N2119" s="7" t="str">
        <f t="shared" si="307"/>
        <v/>
      </c>
      <c r="O2119" s="7" t="str">
        <f t="shared" si="308"/>
        <v/>
      </c>
      <c r="R2119" s="7" t="str">
        <f t="shared" si="309"/>
        <v/>
      </c>
      <c r="W2119" s="9" t="str">
        <f t="shared" si="310"/>
        <v/>
      </c>
      <c r="AH2119" s="9" t="str">
        <f t="shared" si="311"/>
        <v/>
      </c>
      <c r="AI2119" s="9" t="str">
        <f t="shared" si="312"/>
        <v/>
      </c>
    </row>
    <row r="2120" spans="1:35">
      <c r="A2120" s="8" t="str">
        <f t="shared" si="313"/>
        <v/>
      </c>
      <c r="M2120" s="7" t="str">
        <f>IF(A2120="","",IF(S2120="",IF(A2120="","",VLOOKUP(K2120,calendar_price_2013,MATCH(SUMIF(A$2:A12710,A2120,L$2:L12710),Sheet2!$C$1:$P$1,0)+1,0)),S2120)*L2120)</f>
        <v/>
      </c>
      <c r="N2120" s="7" t="str">
        <f t="shared" si="307"/>
        <v/>
      </c>
      <c r="O2120" s="7" t="str">
        <f t="shared" si="308"/>
        <v/>
      </c>
      <c r="R2120" s="7" t="str">
        <f t="shared" si="309"/>
        <v/>
      </c>
      <c r="W2120" s="9" t="str">
        <f t="shared" si="310"/>
        <v/>
      </c>
      <c r="AH2120" s="9" t="str">
        <f t="shared" si="311"/>
        <v/>
      </c>
      <c r="AI2120" s="9" t="str">
        <f t="shared" si="312"/>
        <v/>
      </c>
    </row>
    <row r="2121" spans="1:35">
      <c r="A2121" s="8" t="str">
        <f t="shared" si="313"/>
        <v/>
      </c>
      <c r="M2121" s="7" t="str">
        <f>IF(A2121="","",IF(S2121="",IF(A2121="","",VLOOKUP(K2121,calendar_price_2013,MATCH(SUMIF(A$2:A12711,A2121,L$2:L12711),Sheet2!$C$1:$P$1,0)+1,0)),S2121)*L2121)</f>
        <v/>
      </c>
      <c r="N2121" s="7" t="str">
        <f t="shared" si="307"/>
        <v/>
      </c>
      <c r="O2121" s="7" t="str">
        <f t="shared" si="308"/>
        <v/>
      </c>
      <c r="R2121" s="7" t="str">
        <f t="shared" si="309"/>
        <v/>
      </c>
      <c r="W2121" s="9" t="str">
        <f t="shared" si="310"/>
        <v/>
      </c>
      <c r="AH2121" s="9" t="str">
        <f t="shared" si="311"/>
        <v/>
      </c>
      <c r="AI2121" s="9" t="str">
        <f t="shared" si="312"/>
        <v/>
      </c>
    </row>
    <row r="2122" spans="1:35">
      <c r="A2122" s="8" t="str">
        <f t="shared" si="313"/>
        <v/>
      </c>
      <c r="M2122" s="7" t="str">
        <f>IF(A2122="","",IF(S2122="",IF(A2122="","",VLOOKUP(K2122,calendar_price_2013,MATCH(SUMIF(A$2:A12712,A2122,L$2:L12712),Sheet2!$C$1:$P$1,0)+1,0)),S2122)*L2122)</f>
        <v/>
      </c>
      <c r="N2122" s="7" t="str">
        <f t="shared" si="307"/>
        <v/>
      </c>
      <c r="O2122" s="7" t="str">
        <f t="shared" si="308"/>
        <v/>
      </c>
      <c r="R2122" s="7" t="str">
        <f t="shared" si="309"/>
        <v/>
      </c>
      <c r="W2122" s="9" t="str">
        <f t="shared" si="310"/>
        <v/>
      </c>
      <c r="AH2122" s="9" t="str">
        <f t="shared" si="311"/>
        <v/>
      </c>
      <c r="AI2122" s="9" t="str">
        <f t="shared" si="312"/>
        <v/>
      </c>
    </row>
    <row r="2123" spans="1:35">
      <c r="A2123" s="8" t="str">
        <f t="shared" si="313"/>
        <v/>
      </c>
      <c r="M2123" s="7" t="str">
        <f>IF(A2123="","",IF(S2123="",IF(A2123="","",VLOOKUP(K2123,calendar_price_2013,MATCH(SUMIF(A$2:A12713,A2123,L$2:L12713),Sheet2!$C$1:$P$1,0)+1,0)),S2123)*L2123)</f>
        <v/>
      </c>
      <c r="N2123" s="7" t="str">
        <f t="shared" si="307"/>
        <v/>
      </c>
      <c r="O2123" s="7" t="str">
        <f t="shared" si="308"/>
        <v/>
      </c>
      <c r="R2123" s="7" t="str">
        <f t="shared" si="309"/>
        <v/>
      </c>
      <c r="W2123" s="9" t="str">
        <f t="shared" si="310"/>
        <v/>
      </c>
      <c r="AH2123" s="9" t="str">
        <f t="shared" si="311"/>
        <v/>
      </c>
      <c r="AI2123" s="9" t="str">
        <f t="shared" si="312"/>
        <v/>
      </c>
    </row>
    <row r="2124" spans="1:35">
      <c r="A2124" s="8" t="str">
        <f t="shared" si="313"/>
        <v/>
      </c>
      <c r="M2124" s="7" t="str">
        <f>IF(A2124="","",IF(S2124="",IF(A2124="","",VLOOKUP(K2124,calendar_price_2013,MATCH(SUMIF(A$2:A12714,A2124,L$2:L12714),Sheet2!$C$1:$P$1,0)+1,0)),S2124)*L2124)</f>
        <v/>
      </c>
      <c r="N2124" s="7" t="str">
        <f t="shared" si="307"/>
        <v/>
      </c>
      <c r="O2124" s="7" t="str">
        <f t="shared" si="308"/>
        <v/>
      </c>
      <c r="R2124" s="7" t="str">
        <f t="shared" si="309"/>
        <v/>
      </c>
      <c r="W2124" s="9" t="str">
        <f t="shared" si="310"/>
        <v/>
      </c>
      <c r="AH2124" s="9" t="str">
        <f t="shared" si="311"/>
        <v/>
      </c>
      <c r="AI2124" s="9" t="str">
        <f t="shared" si="312"/>
        <v/>
      </c>
    </row>
    <row r="2125" spans="1:35">
      <c r="A2125" s="8" t="str">
        <f t="shared" si="313"/>
        <v/>
      </c>
      <c r="M2125" s="7" t="str">
        <f>IF(A2125="","",IF(S2125="",IF(A2125="","",VLOOKUP(K2125,calendar_price_2013,MATCH(SUMIF(A$2:A12715,A2125,L$2:L12715),Sheet2!$C$1:$P$1,0)+1,0)),S2125)*L2125)</f>
        <v/>
      </c>
      <c r="N2125" s="7" t="str">
        <f t="shared" si="307"/>
        <v/>
      </c>
      <c r="O2125" s="7" t="str">
        <f t="shared" si="308"/>
        <v/>
      </c>
      <c r="R2125" s="7" t="str">
        <f t="shared" si="309"/>
        <v/>
      </c>
      <c r="W2125" s="9" t="str">
        <f t="shared" si="310"/>
        <v/>
      </c>
      <c r="AH2125" s="9" t="str">
        <f t="shared" si="311"/>
        <v/>
      </c>
      <c r="AI2125" s="9" t="str">
        <f t="shared" si="312"/>
        <v/>
      </c>
    </row>
    <row r="2126" spans="1:35">
      <c r="A2126" s="8" t="str">
        <f t="shared" si="313"/>
        <v/>
      </c>
      <c r="M2126" s="7" t="str">
        <f>IF(A2126="","",IF(S2126="",IF(A2126="","",VLOOKUP(K2126,calendar_price_2013,MATCH(SUMIF(A$2:A12716,A2126,L$2:L12716),Sheet2!$C$1:$P$1,0)+1,0)),S2126)*L2126)</f>
        <v/>
      </c>
      <c r="N2126" s="7" t="str">
        <f t="shared" si="307"/>
        <v/>
      </c>
      <c r="O2126" s="7" t="str">
        <f t="shared" si="308"/>
        <v/>
      </c>
      <c r="R2126" s="7" t="str">
        <f t="shared" si="309"/>
        <v/>
      </c>
      <c r="W2126" s="9" t="str">
        <f t="shared" si="310"/>
        <v/>
      </c>
      <c r="AH2126" s="9" t="str">
        <f t="shared" si="311"/>
        <v/>
      </c>
      <c r="AI2126" s="9" t="str">
        <f t="shared" si="312"/>
        <v/>
      </c>
    </row>
    <row r="2127" spans="1:35">
      <c r="A2127" s="8" t="str">
        <f t="shared" si="313"/>
        <v/>
      </c>
      <c r="M2127" s="7" t="str">
        <f>IF(A2127="","",IF(S2127="",IF(A2127="","",VLOOKUP(K2127,calendar_price_2013,MATCH(SUMIF(A$2:A12717,A2127,L$2:L12717),Sheet2!$C$1:$P$1,0)+1,0)),S2127)*L2127)</f>
        <v/>
      </c>
      <c r="N2127" s="7" t="str">
        <f t="shared" si="307"/>
        <v/>
      </c>
      <c r="O2127" s="7" t="str">
        <f t="shared" si="308"/>
        <v/>
      </c>
      <c r="R2127" s="7" t="str">
        <f t="shared" si="309"/>
        <v/>
      </c>
      <c r="W2127" s="9" t="str">
        <f t="shared" si="310"/>
        <v/>
      </c>
      <c r="AH2127" s="9" t="str">
        <f t="shared" si="311"/>
        <v/>
      </c>
      <c r="AI2127" s="9" t="str">
        <f t="shared" si="312"/>
        <v/>
      </c>
    </row>
    <row r="2128" spans="1:35">
      <c r="A2128" s="8" t="str">
        <f t="shared" si="313"/>
        <v/>
      </c>
      <c r="M2128" s="7" t="str">
        <f>IF(A2128="","",IF(S2128="",IF(A2128="","",VLOOKUP(K2128,calendar_price_2013,MATCH(SUMIF(A$2:A12718,A2128,L$2:L12718),Sheet2!$C$1:$P$1,0)+1,0)),S2128)*L2128)</f>
        <v/>
      </c>
      <c r="N2128" s="7" t="str">
        <f t="shared" si="307"/>
        <v/>
      </c>
      <c r="O2128" s="7" t="str">
        <f t="shared" si="308"/>
        <v/>
      </c>
      <c r="R2128" s="7" t="str">
        <f t="shared" si="309"/>
        <v/>
      </c>
      <c r="W2128" s="9" t="str">
        <f t="shared" si="310"/>
        <v/>
      </c>
      <c r="AH2128" s="9" t="str">
        <f t="shared" si="311"/>
        <v/>
      </c>
      <c r="AI2128" s="9" t="str">
        <f t="shared" si="312"/>
        <v/>
      </c>
    </row>
    <row r="2129" spans="1:35">
      <c r="A2129" s="8" t="str">
        <f t="shared" si="313"/>
        <v/>
      </c>
      <c r="M2129" s="7" t="str">
        <f>IF(A2129="","",IF(S2129="",IF(A2129="","",VLOOKUP(K2129,calendar_price_2013,MATCH(SUMIF(A$2:A12719,A2129,L$2:L12719),Sheet2!$C$1:$P$1,0)+1,0)),S2129)*L2129)</f>
        <v/>
      </c>
      <c r="N2129" s="7" t="str">
        <f t="shared" si="307"/>
        <v/>
      </c>
      <c r="O2129" s="7" t="str">
        <f t="shared" si="308"/>
        <v/>
      </c>
      <c r="R2129" s="7" t="str">
        <f t="shared" si="309"/>
        <v/>
      </c>
      <c r="W2129" s="9" t="str">
        <f t="shared" si="310"/>
        <v/>
      </c>
      <c r="AH2129" s="9" t="str">
        <f t="shared" si="311"/>
        <v/>
      </c>
      <c r="AI2129" s="9" t="str">
        <f t="shared" si="312"/>
        <v/>
      </c>
    </row>
    <row r="2130" spans="1:35">
      <c r="A2130" s="8" t="str">
        <f t="shared" si="313"/>
        <v/>
      </c>
      <c r="M2130" s="7" t="str">
        <f>IF(A2130="","",IF(S2130="",IF(A2130="","",VLOOKUP(K2130,calendar_price_2013,MATCH(SUMIF(A$2:A12720,A2130,L$2:L12720),Sheet2!$C$1:$P$1,0)+1,0)),S2130)*L2130)</f>
        <v/>
      </c>
      <c r="N2130" s="7" t="str">
        <f t="shared" si="307"/>
        <v/>
      </c>
      <c r="O2130" s="7" t="str">
        <f t="shared" si="308"/>
        <v/>
      </c>
      <c r="R2130" s="7" t="str">
        <f t="shared" si="309"/>
        <v/>
      </c>
      <c r="W2130" s="9" t="str">
        <f t="shared" si="310"/>
        <v/>
      </c>
      <c r="AH2130" s="9" t="str">
        <f t="shared" si="311"/>
        <v/>
      </c>
      <c r="AI2130" s="9" t="str">
        <f t="shared" si="312"/>
        <v/>
      </c>
    </row>
    <row r="2131" spans="1:35">
      <c r="A2131" s="8" t="str">
        <f t="shared" si="313"/>
        <v/>
      </c>
      <c r="M2131" s="7" t="str">
        <f>IF(A2131="","",IF(S2131="",IF(A2131="","",VLOOKUP(K2131,calendar_price_2013,MATCH(SUMIF(A$2:A12721,A2131,L$2:L12721),Sheet2!$C$1:$P$1,0)+1,0)),S2131)*L2131)</f>
        <v/>
      </c>
      <c r="N2131" s="7" t="str">
        <f t="shared" si="307"/>
        <v/>
      </c>
      <c r="O2131" s="7" t="str">
        <f t="shared" si="308"/>
        <v/>
      </c>
      <c r="R2131" s="7" t="str">
        <f t="shared" si="309"/>
        <v/>
      </c>
      <c r="W2131" s="9" t="str">
        <f t="shared" si="310"/>
        <v/>
      </c>
      <c r="AH2131" s="9" t="str">
        <f t="shared" si="311"/>
        <v/>
      </c>
      <c r="AI2131" s="9" t="str">
        <f t="shared" si="312"/>
        <v/>
      </c>
    </row>
    <row r="2132" spans="1:35">
      <c r="A2132" s="8" t="str">
        <f t="shared" si="313"/>
        <v/>
      </c>
      <c r="M2132" s="7" t="str">
        <f>IF(A2132="","",IF(S2132="",IF(A2132="","",VLOOKUP(K2132,calendar_price_2013,MATCH(SUMIF(A$2:A12722,A2132,L$2:L12722),Sheet2!$C$1:$P$1,0)+1,0)),S2132)*L2132)</f>
        <v/>
      </c>
      <c r="N2132" s="7" t="str">
        <f t="shared" si="307"/>
        <v/>
      </c>
      <c r="O2132" s="7" t="str">
        <f t="shared" si="308"/>
        <v/>
      </c>
      <c r="R2132" s="7" t="str">
        <f t="shared" si="309"/>
        <v/>
      </c>
      <c r="W2132" s="9" t="str">
        <f t="shared" si="310"/>
        <v/>
      </c>
      <c r="AH2132" s="9" t="str">
        <f t="shared" si="311"/>
        <v/>
      </c>
      <c r="AI2132" s="9" t="str">
        <f t="shared" si="312"/>
        <v/>
      </c>
    </row>
    <row r="2133" spans="1:35">
      <c r="A2133" s="8" t="str">
        <f t="shared" si="313"/>
        <v/>
      </c>
      <c r="M2133" s="7" t="str">
        <f>IF(A2133="","",IF(S2133="",IF(A2133="","",VLOOKUP(K2133,calendar_price_2013,MATCH(SUMIF(A$2:A12723,A2133,L$2:L12723),Sheet2!$C$1:$P$1,0)+1,0)),S2133)*L2133)</f>
        <v/>
      </c>
      <c r="N2133" s="7" t="str">
        <f t="shared" si="307"/>
        <v/>
      </c>
      <c r="O2133" s="7" t="str">
        <f t="shared" si="308"/>
        <v/>
      </c>
      <c r="R2133" s="7" t="str">
        <f t="shared" si="309"/>
        <v/>
      </c>
      <c r="W2133" s="9" t="str">
        <f t="shared" si="310"/>
        <v/>
      </c>
      <c r="AH2133" s="9" t="str">
        <f t="shared" si="311"/>
        <v/>
      </c>
      <c r="AI2133" s="9" t="str">
        <f t="shared" si="312"/>
        <v/>
      </c>
    </row>
    <row r="2134" spans="1:35">
      <c r="A2134" s="8" t="str">
        <f t="shared" si="313"/>
        <v/>
      </c>
      <c r="M2134" s="7" t="str">
        <f>IF(A2134="","",IF(S2134="",IF(A2134="","",VLOOKUP(K2134,calendar_price_2013,MATCH(SUMIF(A$2:A12724,A2134,L$2:L12724),Sheet2!$C$1:$P$1,0)+1,0)),S2134)*L2134)</f>
        <v/>
      </c>
      <c r="N2134" s="7" t="str">
        <f t="shared" si="307"/>
        <v/>
      </c>
      <c r="O2134" s="7" t="str">
        <f t="shared" si="308"/>
        <v/>
      </c>
      <c r="R2134" s="7" t="str">
        <f t="shared" si="309"/>
        <v/>
      </c>
      <c r="W2134" s="9" t="str">
        <f t="shared" si="310"/>
        <v/>
      </c>
      <c r="AH2134" s="9" t="str">
        <f t="shared" si="311"/>
        <v/>
      </c>
      <c r="AI2134" s="9" t="str">
        <f t="shared" si="312"/>
        <v/>
      </c>
    </row>
    <row r="2135" spans="1:35">
      <c r="A2135" s="8" t="str">
        <f t="shared" si="313"/>
        <v/>
      </c>
      <c r="M2135" s="7" t="str">
        <f>IF(A2135="","",IF(S2135="",IF(A2135="","",VLOOKUP(K2135,calendar_price_2013,MATCH(SUMIF(A$2:A12725,A2135,L$2:L12725),Sheet2!$C$1:$P$1,0)+1,0)),S2135)*L2135)</f>
        <v/>
      </c>
      <c r="N2135" s="7" t="str">
        <f t="shared" si="307"/>
        <v/>
      </c>
      <c r="O2135" s="7" t="str">
        <f t="shared" si="308"/>
        <v/>
      </c>
      <c r="R2135" s="7" t="str">
        <f t="shared" si="309"/>
        <v/>
      </c>
      <c r="W2135" s="9" t="str">
        <f t="shared" si="310"/>
        <v/>
      </c>
      <c r="AH2135" s="9" t="str">
        <f t="shared" si="311"/>
        <v/>
      </c>
      <c r="AI2135" s="9" t="str">
        <f t="shared" si="312"/>
        <v/>
      </c>
    </row>
    <row r="2136" spans="1:35">
      <c r="A2136" s="8" t="str">
        <f t="shared" si="313"/>
        <v/>
      </c>
      <c r="M2136" s="7" t="str">
        <f>IF(A2136="","",IF(S2136="",IF(A2136="","",VLOOKUP(K2136,calendar_price_2013,MATCH(SUMIF(A$2:A12726,A2136,L$2:L12726),Sheet2!$C$1:$P$1,0)+1,0)),S2136)*L2136)</f>
        <v/>
      </c>
      <c r="N2136" s="7" t="str">
        <f t="shared" si="307"/>
        <v/>
      </c>
      <c r="O2136" s="7" t="str">
        <f t="shared" si="308"/>
        <v/>
      </c>
      <c r="R2136" s="7" t="str">
        <f t="shared" si="309"/>
        <v/>
      </c>
      <c r="W2136" s="9" t="str">
        <f t="shared" si="310"/>
        <v/>
      </c>
      <c r="AH2136" s="9" t="str">
        <f t="shared" si="311"/>
        <v/>
      </c>
      <c r="AI2136" s="9" t="str">
        <f t="shared" si="312"/>
        <v/>
      </c>
    </row>
    <row r="2137" spans="1:35">
      <c r="A2137" s="8" t="str">
        <f t="shared" si="313"/>
        <v/>
      </c>
      <c r="M2137" s="7" t="str">
        <f>IF(A2137="","",IF(S2137="",IF(A2137="","",VLOOKUP(K2137,calendar_price_2013,MATCH(SUMIF(A$2:A12727,A2137,L$2:L12727),Sheet2!$C$1:$P$1,0)+1,0)),S2137)*L2137)</f>
        <v/>
      </c>
      <c r="N2137" s="7" t="str">
        <f t="shared" si="307"/>
        <v/>
      </c>
      <c r="O2137" s="7" t="str">
        <f t="shared" si="308"/>
        <v/>
      </c>
      <c r="R2137" s="7" t="str">
        <f t="shared" si="309"/>
        <v/>
      </c>
      <c r="W2137" s="9" t="str">
        <f t="shared" si="310"/>
        <v/>
      </c>
      <c r="AH2137" s="9" t="str">
        <f t="shared" si="311"/>
        <v/>
      </c>
      <c r="AI2137" s="9" t="str">
        <f t="shared" si="312"/>
        <v/>
      </c>
    </row>
    <row r="2138" spans="1:35">
      <c r="A2138" s="8" t="str">
        <f t="shared" si="313"/>
        <v/>
      </c>
      <c r="M2138" s="7" t="str">
        <f>IF(A2138="","",IF(S2138="",IF(A2138="","",VLOOKUP(K2138,calendar_price_2013,MATCH(SUMIF(A$2:A12728,A2138,L$2:L12728),Sheet2!$C$1:$P$1,0)+1,0)),S2138)*L2138)</f>
        <v/>
      </c>
      <c r="N2138" s="7" t="str">
        <f t="shared" si="307"/>
        <v/>
      </c>
      <c r="O2138" s="7" t="str">
        <f t="shared" si="308"/>
        <v/>
      </c>
      <c r="R2138" s="7" t="str">
        <f t="shared" si="309"/>
        <v/>
      </c>
      <c r="W2138" s="9" t="str">
        <f t="shared" si="310"/>
        <v/>
      </c>
      <c r="AH2138" s="9" t="str">
        <f t="shared" si="311"/>
        <v/>
      </c>
      <c r="AI2138" s="9" t="str">
        <f t="shared" si="312"/>
        <v/>
      </c>
    </row>
    <row r="2139" spans="1:35">
      <c r="A2139" s="8" t="str">
        <f t="shared" si="313"/>
        <v/>
      </c>
      <c r="M2139" s="7" t="str">
        <f>IF(A2139="","",IF(S2139="",IF(A2139="","",VLOOKUP(K2139,calendar_price_2013,MATCH(SUMIF(A$2:A12729,A2139,L$2:L12729),Sheet2!$C$1:$P$1,0)+1,0)),S2139)*L2139)</f>
        <v/>
      </c>
      <c r="N2139" s="7" t="str">
        <f t="shared" si="307"/>
        <v/>
      </c>
      <c r="O2139" s="7" t="str">
        <f t="shared" si="308"/>
        <v/>
      </c>
      <c r="R2139" s="7" t="str">
        <f t="shared" si="309"/>
        <v/>
      </c>
      <c r="W2139" s="9" t="str">
        <f t="shared" si="310"/>
        <v/>
      </c>
      <c r="AH2139" s="9" t="str">
        <f t="shared" si="311"/>
        <v/>
      </c>
      <c r="AI2139" s="9" t="str">
        <f t="shared" si="312"/>
        <v/>
      </c>
    </row>
    <row r="2140" spans="1:35">
      <c r="A2140" s="8" t="str">
        <f t="shared" si="313"/>
        <v/>
      </c>
      <c r="M2140" s="7" t="str">
        <f>IF(A2140="","",IF(S2140="",IF(A2140="","",VLOOKUP(K2140,calendar_price_2013,MATCH(SUMIF(A$2:A12730,A2140,L$2:L12730),Sheet2!$C$1:$P$1,0)+1,0)),S2140)*L2140)</f>
        <v/>
      </c>
      <c r="N2140" s="7" t="str">
        <f t="shared" si="307"/>
        <v/>
      </c>
      <c r="O2140" s="7" t="str">
        <f t="shared" si="308"/>
        <v/>
      </c>
      <c r="R2140" s="7" t="str">
        <f t="shared" si="309"/>
        <v/>
      </c>
      <c r="W2140" s="9" t="str">
        <f t="shared" si="310"/>
        <v/>
      </c>
      <c r="AH2140" s="9" t="str">
        <f t="shared" si="311"/>
        <v/>
      </c>
      <c r="AI2140" s="9" t="str">
        <f t="shared" si="312"/>
        <v/>
      </c>
    </row>
    <row r="2141" spans="1:35">
      <c r="A2141" s="8" t="str">
        <f t="shared" si="313"/>
        <v/>
      </c>
      <c r="M2141" s="7" t="str">
        <f>IF(A2141="","",IF(S2141="",IF(A2141="","",VLOOKUP(K2141,calendar_price_2013,MATCH(SUMIF(A$2:A12731,A2141,L$2:L12731),Sheet2!$C$1:$P$1,0)+1,0)),S2141)*L2141)</f>
        <v/>
      </c>
      <c r="N2141" s="7" t="str">
        <f t="shared" si="307"/>
        <v/>
      </c>
      <c r="O2141" s="7" t="str">
        <f t="shared" si="308"/>
        <v/>
      </c>
      <c r="R2141" s="7" t="str">
        <f t="shared" si="309"/>
        <v/>
      </c>
      <c r="W2141" s="9" t="str">
        <f t="shared" si="310"/>
        <v/>
      </c>
      <c r="AH2141" s="9" t="str">
        <f t="shared" si="311"/>
        <v/>
      </c>
      <c r="AI2141" s="9" t="str">
        <f t="shared" si="312"/>
        <v/>
      </c>
    </row>
    <row r="2142" spans="1:35">
      <c r="A2142" s="8" t="str">
        <f t="shared" si="313"/>
        <v/>
      </c>
      <c r="M2142" s="7" t="str">
        <f>IF(A2142="","",IF(S2142="",IF(A2142="","",VLOOKUP(K2142,calendar_price_2013,MATCH(SUMIF(A$2:A12732,A2142,L$2:L12732),Sheet2!$C$1:$P$1,0)+1,0)),S2142)*L2142)</f>
        <v/>
      </c>
      <c r="N2142" s="7" t="str">
        <f t="shared" si="307"/>
        <v/>
      </c>
      <c r="O2142" s="7" t="str">
        <f t="shared" si="308"/>
        <v/>
      </c>
      <c r="R2142" s="7" t="str">
        <f t="shared" si="309"/>
        <v/>
      </c>
      <c r="W2142" s="9" t="str">
        <f t="shared" si="310"/>
        <v/>
      </c>
      <c r="AH2142" s="9" t="str">
        <f t="shared" si="311"/>
        <v/>
      </c>
      <c r="AI2142" s="9" t="str">
        <f t="shared" si="312"/>
        <v/>
      </c>
    </row>
    <row r="2143" spans="1:35">
      <c r="A2143" s="8" t="str">
        <f t="shared" si="313"/>
        <v/>
      </c>
      <c r="M2143" s="7" t="str">
        <f>IF(A2143="","",IF(S2143="",IF(A2143="","",VLOOKUP(K2143,calendar_price_2013,MATCH(SUMIF(A$2:A12733,A2143,L$2:L12733),Sheet2!$C$1:$P$1,0)+1,0)),S2143)*L2143)</f>
        <v/>
      </c>
      <c r="N2143" s="7" t="str">
        <f t="shared" si="307"/>
        <v/>
      </c>
      <c r="O2143" s="7" t="str">
        <f t="shared" si="308"/>
        <v/>
      </c>
      <c r="R2143" s="7" t="str">
        <f t="shared" si="309"/>
        <v/>
      </c>
      <c r="W2143" s="9" t="str">
        <f t="shared" si="310"/>
        <v/>
      </c>
      <c r="AH2143" s="9" t="str">
        <f t="shared" si="311"/>
        <v/>
      </c>
      <c r="AI2143" s="9" t="str">
        <f t="shared" si="312"/>
        <v/>
      </c>
    </row>
    <row r="2144" spans="1:35">
      <c r="A2144" s="8" t="str">
        <f t="shared" si="313"/>
        <v/>
      </c>
      <c r="M2144" s="7" t="str">
        <f>IF(A2144="","",IF(S2144="",IF(A2144="","",VLOOKUP(K2144,calendar_price_2013,MATCH(SUMIF(A$2:A12734,A2144,L$2:L12734),Sheet2!$C$1:$P$1,0)+1,0)),S2144)*L2144)</f>
        <v/>
      </c>
      <c r="N2144" s="7" t="str">
        <f t="shared" ref="N2144:N2207" si="314">IF(A2144="","",IF(T2144=1,0,M2144*0.2))</f>
        <v/>
      </c>
      <c r="O2144" s="7" t="str">
        <f t="shared" ref="O2144:O2207" si="315">IF(H2144="","",SUMIF(A2144:A12735,A2144,M2144:M12735)+SUMIF(A2144:A12735,A2144,N2144:N12735))</f>
        <v/>
      </c>
      <c r="R2144" s="7" t="str">
        <f t="shared" si="309"/>
        <v/>
      </c>
      <c r="W2144" s="9" t="str">
        <f t="shared" si="310"/>
        <v/>
      </c>
      <c r="AH2144" s="9" t="str">
        <f t="shared" si="311"/>
        <v/>
      </c>
      <c r="AI2144" s="9" t="str">
        <f t="shared" si="312"/>
        <v/>
      </c>
    </row>
    <row r="2145" spans="1:35">
      <c r="A2145" s="8" t="str">
        <f t="shared" si="313"/>
        <v/>
      </c>
      <c r="M2145" s="7" t="str">
        <f>IF(A2145="","",IF(S2145="",IF(A2145="","",VLOOKUP(K2145,calendar_price_2013,MATCH(SUMIF(A$2:A12735,A2145,L$2:L12735),Sheet2!$C$1:$P$1,0)+1,0)),S2145)*L2145)</f>
        <v/>
      </c>
      <c r="N2145" s="7" t="str">
        <f t="shared" si="314"/>
        <v/>
      </c>
      <c r="O2145" s="7" t="str">
        <f t="shared" si="315"/>
        <v/>
      </c>
      <c r="R2145" s="7" t="str">
        <f t="shared" ref="R2145:R2208" si="316">IF(ISBLANK(Q2145),"",Q2145-O2145)</f>
        <v/>
      </c>
      <c r="W2145" s="9" t="str">
        <f t="shared" ref="W2145:W2208" si="317">IF(B2145="","",IF(AC2145="",0,1))</f>
        <v/>
      </c>
      <c r="AH2145" s="9" t="str">
        <f t="shared" ref="AH2145:AH2208" si="318">IF(H2145="","",SUMIF(A2145:A12736,A2145,L2145:L12736))</f>
        <v/>
      </c>
      <c r="AI2145" s="9" t="str">
        <f t="shared" ref="AI2145:AI2208" si="319">IF(AH2145="","",AH2145/100)</f>
        <v/>
      </c>
    </row>
    <row r="2146" spans="1:35">
      <c r="A2146" s="8" t="str">
        <f t="shared" ref="A2146:A2209" si="320">IF(K2146="","",IF(B2146="",A2145,A2145+1))</f>
        <v/>
      </c>
      <c r="M2146" s="7" t="str">
        <f>IF(A2146="","",IF(S2146="",IF(A2146="","",VLOOKUP(K2146,calendar_price_2013,MATCH(SUMIF(A$2:A12736,A2146,L$2:L12736),Sheet2!$C$1:$P$1,0)+1,0)),S2146)*L2146)</f>
        <v/>
      </c>
      <c r="N2146" s="7" t="str">
        <f t="shared" si="314"/>
        <v/>
      </c>
      <c r="O2146" s="7" t="str">
        <f t="shared" si="315"/>
        <v/>
      </c>
      <c r="R2146" s="7" t="str">
        <f t="shared" si="316"/>
        <v/>
      </c>
      <c r="W2146" s="9" t="str">
        <f t="shared" si="317"/>
        <v/>
      </c>
      <c r="AH2146" s="9" t="str">
        <f t="shared" si="318"/>
        <v/>
      </c>
      <c r="AI2146" s="9" t="str">
        <f t="shared" si="319"/>
        <v/>
      </c>
    </row>
    <row r="2147" spans="1:35">
      <c r="A2147" s="8" t="str">
        <f t="shared" si="320"/>
        <v/>
      </c>
      <c r="M2147" s="7" t="str">
        <f>IF(A2147="","",IF(S2147="",IF(A2147="","",VLOOKUP(K2147,calendar_price_2013,MATCH(SUMIF(A$2:A12737,A2147,L$2:L12737),Sheet2!$C$1:$P$1,0)+1,0)),S2147)*L2147)</f>
        <v/>
      </c>
      <c r="N2147" s="7" t="str">
        <f t="shared" si="314"/>
        <v/>
      </c>
      <c r="O2147" s="7" t="str">
        <f t="shared" si="315"/>
        <v/>
      </c>
      <c r="R2147" s="7" t="str">
        <f t="shared" si="316"/>
        <v/>
      </c>
      <c r="W2147" s="9" t="str">
        <f t="shared" si="317"/>
        <v/>
      </c>
      <c r="AH2147" s="9" t="str">
        <f t="shared" si="318"/>
        <v/>
      </c>
      <c r="AI2147" s="9" t="str">
        <f t="shared" si="319"/>
        <v/>
      </c>
    </row>
    <row r="2148" spans="1:35">
      <c r="A2148" s="8" t="str">
        <f t="shared" si="320"/>
        <v/>
      </c>
      <c r="M2148" s="7" t="str">
        <f>IF(A2148="","",IF(S2148="",IF(A2148="","",VLOOKUP(K2148,calendar_price_2013,MATCH(SUMIF(A$2:A12738,A2148,L$2:L12738),Sheet2!$C$1:$P$1,0)+1,0)),S2148)*L2148)</f>
        <v/>
      </c>
      <c r="N2148" s="7" t="str">
        <f t="shared" si="314"/>
        <v/>
      </c>
      <c r="O2148" s="7" t="str">
        <f t="shared" si="315"/>
        <v/>
      </c>
      <c r="R2148" s="7" t="str">
        <f t="shared" si="316"/>
        <v/>
      </c>
      <c r="W2148" s="9" t="str">
        <f t="shared" si="317"/>
        <v/>
      </c>
      <c r="AH2148" s="9" t="str">
        <f t="shared" si="318"/>
        <v/>
      </c>
      <c r="AI2148" s="9" t="str">
        <f t="shared" si="319"/>
        <v/>
      </c>
    </row>
    <row r="2149" spans="1:35">
      <c r="A2149" s="8" t="str">
        <f t="shared" si="320"/>
        <v/>
      </c>
      <c r="M2149" s="7" t="str">
        <f>IF(A2149="","",IF(S2149="",IF(A2149="","",VLOOKUP(K2149,calendar_price_2013,MATCH(SUMIF(A$2:A12739,A2149,L$2:L12739),Sheet2!$C$1:$P$1,0)+1,0)),S2149)*L2149)</f>
        <v/>
      </c>
      <c r="N2149" s="7" t="str">
        <f t="shared" si="314"/>
        <v/>
      </c>
      <c r="O2149" s="7" t="str">
        <f t="shared" si="315"/>
        <v/>
      </c>
      <c r="R2149" s="7" t="str">
        <f t="shared" si="316"/>
        <v/>
      </c>
      <c r="W2149" s="9" t="str">
        <f t="shared" si="317"/>
        <v/>
      </c>
      <c r="AH2149" s="9" t="str">
        <f t="shared" si="318"/>
        <v/>
      </c>
      <c r="AI2149" s="9" t="str">
        <f t="shared" si="319"/>
        <v/>
      </c>
    </row>
    <row r="2150" spans="1:35">
      <c r="A2150" s="8" t="str">
        <f t="shared" si="320"/>
        <v/>
      </c>
      <c r="M2150" s="7" t="str">
        <f>IF(A2150="","",IF(S2150="",IF(A2150="","",VLOOKUP(K2150,calendar_price_2013,MATCH(SUMIF(A$2:A12740,A2150,L$2:L12740),Sheet2!$C$1:$P$1,0)+1,0)),S2150)*L2150)</f>
        <v/>
      </c>
      <c r="N2150" s="7" t="str">
        <f t="shared" si="314"/>
        <v/>
      </c>
      <c r="O2150" s="7" t="str">
        <f t="shared" si="315"/>
        <v/>
      </c>
      <c r="R2150" s="7" t="str">
        <f t="shared" si="316"/>
        <v/>
      </c>
      <c r="W2150" s="9" t="str">
        <f t="shared" si="317"/>
        <v/>
      </c>
      <c r="AH2150" s="9" t="str">
        <f t="shared" si="318"/>
        <v/>
      </c>
      <c r="AI2150" s="9" t="str">
        <f t="shared" si="319"/>
        <v/>
      </c>
    </row>
    <row r="2151" spans="1:35">
      <c r="A2151" s="8" t="str">
        <f t="shared" si="320"/>
        <v/>
      </c>
      <c r="M2151" s="7" t="str">
        <f>IF(A2151="","",IF(S2151="",IF(A2151="","",VLOOKUP(K2151,calendar_price_2013,MATCH(SUMIF(A$2:A12741,A2151,L$2:L12741),Sheet2!$C$1:$P$1,0)+1,0)),S2151)*L2151)</f>
        <v/>
      </c>
      <c r="N2151" s="7" t="str">
        <f t="shared" si="314"/>
        <v/>
      </c>
      <c r="O2151" s="7" t="str">
        <f t="shared" si="315"/>
        <v/>
      </c>
      <c r="R2151" s="7" t="str">
        <f t="shared" si="316"/>
        <v/>
      </c>
      <c r="W2151" s="9" t="str">
        <f t="shared" si="317"/>
        <v/>
      </c>
      <c r="AH2151" s="9" t="str">
        <f t="shared" si="318"/>
        <v/>
      </c>
      <c r="AI2151" s="9" t="str">
        <f t="shared" si="319"/>
        <v/>
      </c>
    </row>
    <row r="2152" spans="1:35">
      <c r="A2152" s="8" t="str">
        <f t="shared" si="320"/>
        <v/>
      </c>
      <c r="M2152" s="7" t="str">
        <f>IF(A2152="","",IF(S2152="",IF(A2152="","",VLOOKUP(K2152,calendar_price_2013,MATCH(SUMIF(A$2:A12742,A2152,L$2:L12742),Sheet2!$C$1:$P$1,0)+1,0)),S2152)*L2152)</f>
        <v/>
      </c>
      <c r="N2152" s="7" t="str">
        <f t="shared" si="314"/>
        <v/>
      </c>
      <c r="O2152" s="7" t="str">
        <f t="shared" si="315"/>
        <v/>
      </c>
      <c r="R2152" s="7" t="str">
        <f t="shared" si="316"/>
        <v/>
      </c>
      <c r="W2152" s="9" t="str">
        <f t="shared" si="317"/>
        <v/>
      </c>
      <c r="AH2152" s="9" t="str">
        <f t="shared" si="318"/>
        <v/>
      </c>
      <c r="AI2152" s="9" t="str">
        <f t="shared" si="319"/>
        <v/>
      </c>
    </row>
    <row r="2153" spans="1:35">
      <c r="A2153" s="8" t="str">
        <f t="shared" si="320"/>
        <v/>
      </c>
      <c r="M2153" s="7" t="str">
        <f>IF(A2153="","",IF(S2153="",IF(A2153="","",VLOOKUP(K2153,calendar_price_2013,MATCH(SUMIF(A$2:A12743,A2153,L$2:L12743),Sheet2!$C$1:$P$1,0)+1,0)),S2153)*L2153)</f>
        <v/>
      </c>
      <c r="N2153" s="7" t="str">
        <f t="shared" si="314"/>
        <v/>
      </c>
      <c r="O2153" s="7" t="str">
        <f t="shared" si="315"/>
        <v/>
      </c>
      <c r="R2153" s="7" t="str">
        <f t="shared" si="316"/>
        <v/>
      </c>
      <c r="W2153" s="9" t="str">
        <f t="shared" si="317"/>
        <v/>
      </c>
      <c r="AH2153" s="9" t="str">
        <f t="shared" si="318"/>
        <v/>
      </c>
      <c r="AI2153" s="9" t="str">
        <f t="shared" si="319"/>
        <v/>
      </c>
    </row>
    <row r="2154" spans="1:35">
      <c r="A2154" s="8" t="str">
        <f t="shared" si="320"/>
        <v/>
      </c>
      <c r="M2154" s="7" t="str">
        <f>IF(A2154="","",IF(S2154="",IF(A2154="","",VLOOKUP(K2154,calendar_price_2013,MATCH(SUMIF(A$2:A12744,A2154,L$2:L12744),Sheet2!$C$1:$P$1,0)+1,0)),S2154)*L2154)</f>
        <v/>
      </c>
      <c r="N2154" s="7" t="str">
        <f t="shared" si="314"/>
        <v/>
      </c>
      <c r="O2154" s="7" t="str">
        <f t="shared" si="315"/>
        <v/>
      </c>
      <c r="R2154" s="7" t="str">
        <f t="shared" si="316"/>
        <v/>
      </c>
      <c r="W2154" s="9" t="str">
        <f t="shared" si="317"/>
        <v/>
      </c>
      <c r="AH2154" s="9" t="str">
        <f t="shared" si="318"/>
        <v/>
      </c>
      <c r="AI2154" s="9" t="str">
        <f t="shared" si="319"/>
        <v/>
      </c>
    </row>
    <row r="2155" spans="1:35">
      <c r="A2155" s="8" t="str">
        <f t="shared" si="320"/>
        <v/>
      </c>
      <c r="M2155" s="7" t="str">
        <f>IF(A2155="","",IF(S2155="",IF(A2155="","",VLOOKUP(K2155,calendar_price_2013,MATCH(SUMIF(A$2:A12745,A2155,L$2:L12745),Sheet2!$C$1:$P$1,0)+1,0)),S2155)*L2155)</f>
        <v/>
      </c>
      <c r="N2155" s="7" t="str">
        <f t="shared" si="314"/>
        <v/>
      </c>
      <c r="O2155" s="7" t="str">
        <f t="shared" si="315"/>
        <v/>
      </c>
      <c r="R2155" s="7" t="str">
        <f t="shared" si="316"/>
        <v/>
      </c>
      <c r="W2155" s="9" t="str">
        <f t="shared" si="317"/>
        <v/>
      </c>
      <c r="AH2155" s="9" t="str">
        <f t="shared" si="318"/>
        <v/>
      </c>
      <c r="AI2155" s="9" t="str">
        <f t="shared" si="319"/>
        <v/>
      </c>
    </row>
    <row r="2156" spans="1:35">
      <c r="A2156" s="8" t="str">
        <f t="shared" si="320"/>
        <v/>
      </c>
      <c r="M2156" s="7" t="str">
        <f>IF(A2156="","",IF(S2156="",IF(A2156="","",VLOOKUP(K2156,calendar_price_2013,MATCH(SUMIF(A$2:A12746,A2156,L$2:L12746),Sheet2!$C$1:$P$1,0)+1,0)),S2156)*L2156)</f>
        <v/>
      </c>
      <c r="N2156" s="7" t="str">
        <f t="shared" si="314"/>
        <v/>
      </c>
      <c r="O2156" s="7" t="str">
        <f t="shared" si="315"/>
        <v/>
      </c>
      <c r="R2156" s="7" t="str">
        <f t="shared" si="316"/>
        <v/>
      </c>
      <c r="W2156" s="9" t="str">
        <f t="shared" si="317"/>
        <v/>
      </c>
      <c r="AH2156" s="9" t="str">
        <f t="shared" si="318"/>
        <v/>
      </c>
      <c r="AI2156" s="9" t="str">
        <f t="shared" si="319"/>
        <v/>
      </c>
    </row>
    <row r="2157" spans="1:35">
      <c r="A2157" s="8" t="str">
        <f t="shared" si="320"/>
        <v/>
      </c>
      <c r="M2157" s="7" t="str">
        <f>IF(A2157="","",IF(S2157="",IF(A2157="","",VLOOKUP(K2157,calendar_price_2013,MATCH(SUMIF(A$2:A12747,A2157,L$2:L12747),Sheet2!$C$1:$P$1,0)+1,0)),S2157)*L2157)</f>
        <v/>
      </c>
      <c r="N2157" s="7" t="str">
        <f t="shared" si="314"/>
        <v/>
      </c>
      <c r="O2157" s="7" t="str">
        <f t="shared" si="315"/>
        <v/>
      </c>
      <c r="R2157" s="7" t="str">
        <f t="shared" si="316"/>
        <v/>
      </c>
      <c r="W2157" s="9" t="str">
        <f t="shared" si="317"/>
        <v/>
      </c>
      <c r="AH2157" s="9" t="str">
        <f t="shared" si="318"/>
        <v/>
      </c>
      <c r="AI2157" s="9" t="str">
        <f t="shared" si="319"/>
        <v/>
      </c>
    </row>
    <row r="2158" spans="1:35">
      <c r="A2158" s="8" t="str">
        <f t="shared" si="320"/>
        <v/>
      </c>
      <c r="M2158" s="7" t="str">
        <f>IF(A2158="","",IF(S2158="",IF(A2158="","",VLOOKUP(K2158,calendar_price_2013,MATCH(SUMIF(A$2:A12748,A2158,L$2:L12748),Sheet2!$C$1:$P$1,0)+1,0)),S2158)*L2158)</f>
        <v/>
      </c>
      <c r="N2158" s="7" t="str">
        <f t="shared" si="314"/>
        <v/>
      </c>
      <c r="O2158" s="7" t="str">
        <f t="shared" si="315"/>
        <v/>
      </c>
      <c r="R2158" s="7" t="str">
        <f t="shared" si="316"/>
        <v/>
      </c>
      <c r="W2158" s="9" t="str">
        <f t="shared" si="317"/>
        <v/>
      </c>
      <c r="AH2158" s="9" t="str">
        <f t="shared" si="318"/>
        <v/>
      </c>
      <c r="AI2158" s="9" t="str">
        <f t="shared" si="319"/>
        <v/>
      </c>
    </row>
    <row r="2159" spans="1:35">
      <c r="A2159" s="8" t="str">
        <f t="shared" si="320"/>
        <v/>
      </c>
      <c r="M2159" s="7" t="str">
        <f>IF(A2159="","",IF(S2159="",IF(A2159="","",VLOOKUP(K2159,calendar_price_2013,MATCH(SUMIF(A$2:A12749,A2159,L$2:L12749),Sheet2!$C$1:$P$1,0)+1,0)),S2159)*L2159)</f>
        <v/>
      </c>
      <c r="N2159" s="7" t="str">
        <f t="shared" si="314"/>
        <v/>
      </c>
      <c r="O2159" s="7" t="str">
        <f t="shared" si="315"/>
        <v/>
      </c>
      <c r="R2159" s="7" t="str">
        <f t="shared" si="316"/>
        <v/>
      </c>
      <c r="W2159" s="9" t="str">
        <f t="shared" si="317"/>
        <v/>
      </c>
      <c r="AH2159" s="9" t="str">
        <f t="shared" si="318"/>
        <v/>
      </c>
      <c r="AI2159" s="9" t="str">
        <f t="shared" si="319"/>
        <v/>
      </c>
    </row>
    <row r="2160" spans="1:35">
      <c r="A2160" s="8" t="str">
        <f t="shared" si="320"/>
        <v/>
      </c>
      <c r="M2160" s="7" t="str">
        <f>IF(A2160="","",IF(S2160="",IF(A2160="","",VLOOKUP(K2160,calendar_price_2013,MATCH(SUMIF(A$2:A12750,A2160,L$2:L12750),Sheet2!$C$1:$P$1,0)+1,0)),S2160)*L2160)</f>
        <v/>
      </c>
      <c r="N2160" s="7" t="str">
        <f t="shared" si="314"/>
        <v/>
      </c>
      <c r="O2160" s="7" t="str">
        <f t="shared" si="315"/>
        <v/>
      </c>
      <c r="R2160" s="7" t="str">
        <f t="shared" si="316"/>
        <v/>
      </c>
      <c r="W2160" s="9" t="str">
        <f t="shared" si="317"/>
        <v/>
      </c>
      <c r="AH2160" s="9" t="str">
        <f t="shared" si="318"/>
        <v/>
      </c>
      <c r="AI2160" s="9" t="str">
        <f t="shared" si="319"/>
        <v/>
      </c>
    </row>
    <row r="2161" spans="1:35">
      <c r="A2161" s="8" t="str">
        <f t="shared" si="320"/>
        <v/>
      </c>
      <c r="M2161" s="7" t="str">
        <f>IF(A2161="","",IF(S2161="",IF(A2161="","",VLOOKUP(K2161,calendar_price_2013,MATCH(SUMIF(A$2:A12751,A2161,L$2:L12751),Sheet2!$C$1:$P$1,0)+1,0)),S2161)*L2161)</f>
        <v/>
      </c>
      <c r="N2161" s="7" t="str">
        <f t="shared" si="314"/>
        <v/>
      </c>
      <c r="O2161" s="7" t="str">
        <f t="shared" si="315"/>
        <v/>
      </c>
      <c r="R2161" s="7" t="str">
        <f t="shared" si="316"/>
        <v/>
      </c>
      <c r="W2161" s="9" t="str">
        <f t="shared" si="317"/>
        <v/>
      </c>
      <c r="AH2161" s="9" t="str">
        <f t="shared" si="318"/>
        <v/>
      </c>
      <c r="AI2161" s="9" t="str">
        <f t="shared" si="319"/>
        <v/>
      </c>
    </row>
    <row r="2162" spans="1:35">
      <c r="A2162" s="8" t="str">
        <f t="shared" si="320"/>
        <v/>
      </c>
      <c r="M2162" s="7" t="str">
        <f>IF(A2162="","",IF(S2162="",IF(A2162="","",VLOOKUP(K2162,calendar_price_2013,MATCH(SUMIF(A$2:A12752,A2162,L$2:L12752),Sheet2!$C$1:$P$1,0)+1,0)),S2162)*L2162)</f>
        <v/>
      </c>
      <c r="N2162" s="7" t="str">
        <f t="shared" si="314"/>
        <v/>
      </c>
      <c r="O2162" s="7" t="str">
        <f t="shared" si="315"/>
        <v/>
      </c>
      <c r="R2162" s="7" t="str">
        <f t="shared" si="316"/>
        <v/>
      </c>
      <c r="W2162" s="9" t="str">
        <f t="shared" si="317"/>
        <v/>
      </c>
      <c r="AH2162" s="9" t="str">
        <f t="shared" si="318"/>
        <v/>
      </c>
      <c r="AI2162" s="9" t="str">
        <f t="shared" si="319"/>
        <v/>
      </c>
    </row>
    <row r="2163" spans="1:35">
      <c r="A2163" s="8" t="str">
        <f t="shared" si="320"/>
        <v/>
      </c>
      <c r="M2163" s="7" t="str">
        <f>IF(A2163="","",IF(S2163="",IF(A2163="","",VLOOKUP(K2163,calendar_price_2013,MATCH(SUMIF(A$2:A12753,A2163,L$2:L12753),Sheet2!$C$1:$P$1,0)+1,0)),S2163)*L2163)</f>
        <v/>
      </c>
      <c r="N2163" s="7" t="str">
        <f t="shared" si="314"/>
        <v/>
      </c>
      <c r="O2163" s="7" t="str">
        <f t="shared" si="315"/>
        <v/>
      </c>
      <c r="R2163" s="7" t="str">
        <f t="shared" si="316"/>
        <v/>
      </c>
      <c r="W2163" s="9" t="str">
        <f t="shared" si="317"/>
        <v/>
      </c>
      <c r="AH2163" s="9" t="str">
        <f t="shared" si="318"/>
        <v/>
      </c>
      <c r="AI2163" s="9" t="str">
        <f t="shared" si="319"/>
        <v/>
      </c>
    </row>
    <row r="2164" spans="1:35">
      <c r="A2164" s="8" t="str">
        <f t="shared" si="320"/>
        <v/>
      </c>
      <c r="M2164" s="7" t="str">
        <f>IF(A2164="","",IF(S2164="",IF(A2164="","",VLOOKUP(K2164,calendar_price_2013,MATCH(SUMIF(A$2:A12754,A2164,L$2:L12754),Sheet2!$C$1:$P$1,0)+1,0)),S2164)*L2164)</f>
        <v/>
      </c>
      <c r="N2164" s="7" t="str">
        <f t="shared" si="314"/>
        <v/>
      </c>
      <c r="O2164" s="7" t="str">
        <f t="shared" si="315"/>
        <v/>
      </c>
      <c r="R2164" s="7" t="str">
        <f t="shared" si="316"/>
        <v/>
      </c>
      <c r="W2164" s="9" t="str">
        <f t="shared" si="317"/>
        <v/>
      </c>
      <c r="AH2164" s="9" t="str">
        <f t="shared" si="318"/>
        <v/>
      </c>
      <c r="AI2164" s="9" t="str">
        <f t="shared" si="319"/>
        <v/>
      </c>
    </row>
    <row r="2165" spans="1:35">
      <c r="A2165" s="8" t="str">
        <f t="shared" si="320"/>
        <v/>
      </c>
      <c r="M2165" s="7" t="str">
        <f>IF(A2165="","",IF(S2165="",IF(A2165="","",VLOOKUP(K2165,calendar_price_2013,MATCH(SUMIF(A$2:A12755,A2165,L$2:L12755),Sheet2!$C$1:$P$1,0)+1,0)),S2165)*L2165)</f>
        <v/>
      </c>
      <c r="N2165" s="7" t="str">
        <f t="shared" si="314"/>
        <v/>
      </c>
      <c r="O2165" s="7" t="str">
        <f t="shared" si="315"/>
        <v/>
      </c>
      <c r="R2165" s="7" t="str">
        <f t="shared" si="316"/>
        <v/>
      </c>
      <c r="W2165" s="9" t="str">
        <f t="shared" si="317"/>
        <v/>
      </c>
      <c r="AH2165" s="9" t="str">
        <f t="shared" si="318"/>
        <v/>
      </c>
      <c r="AI2165" s="9" t="str">
        <f t="shared" si="319"/>
        <v/>
      </c>
    </row>
    <row r="2166" spans="1:35">
      <c r="A2166" s="8" t="str">
        <f t="shared" si="320"/>
        <v/>
      </c>
      <c r="M2166" s="7" t="str">
        <f>IF(A2166="","",IF(S2166="",IF(A2166="","",VLOOKUP(K2166,calendar_price_2013,MATCH(SUMIF(A$2:A12756,A2166,L$2:L12756),Sheet2!$C$1:$P$1,0)+1,0)),S2166)*L2166)</f>
        <v/>
      </c>
      <c r="N2166" s="7" t="str">
        <f t="shared" si="314"/>
        <v/>
      </c>
      <c r="O2166" s="7" t="str">
        <f t="shared" si="315"/>
        <v/>
      </c>
      <c r="R2166" s="7" t="str">
        <f t="shared" si="316"/>
        <v/>
      </c>
      <c r="W2166" s="9" t="str">
        <f t="shared" si="317"/>
        <v/>
      </c>
      <c r="AH2166" s="9" t="str">
        <f t="shared" si="318"/>
        <v/>
      </c>
      <c r="AI2166" s="9" t="str">
        <f t="shared" si="319"/>
        <v/>
      </c>
    </row>
    <row r="2167" spans="1:35">
      <c r="A2167" s="8" t="str">
        <f t="shared" si="320"/>
        <v/>
      </c>
      <c r="M2167" s="7" t="str">
        <f>IF(A2167="","",IF(S2167="",IF(A2167="","",VLOOKUP(K2167,calendar_price_2013,MATCH(SUMIF(A$2:A12757,A2167,L$2:L12757),Sheet2!$C$1:$P$1,0)+1,0)),S2167)*L2167)</f>
        <v/>
      </c>
      <c r="N2167" s="7" t="str">
        <f t="shared" si="314"/>
        <v/>
      </c>
      <c r="O2167" s="7" t="str">
        <f t="shared" si="315"/>
        <v/>
      </c>
      <c r="R2167" s="7" t="str">
        <f t="shared" si="316"/>
        <v/>
      </c>
      <c r="W2167" s="9" t="str">
        <f t="shared" si="317"/>
        <v/>
      </c>
      <c r="AH2167" s="9" t="str">
        <f t="shared" si="318"/>
        <v/>
      </c>
      <c r="AI2167" s="9" t="str">
        <f t="shared" si="319"/>
        <v/>
      </c>
    </row>
    <row r="2168" spans="1:35">
      <c r="A2168" s="8" t="str">
        <f t="shared" si="320"/>
        <v/>
      </c>
      <c r="M2168" s="7" t="str">
        <f>IF(A2168="","",IF(S2168="",IF(A2168="","",VLOOKUP(K2168,calendar_price_2013,MATCH(SUMIF(A$2:A12758,A2168,L$2:L12758),Sheet2!$C$1:$P$1,0)+1,0)),S2168)*L2168)</f>
        <v/>
      </c>
      <c r="N2168" s="7" t="str">
        <f t="shared" si="314"/>
        <v/>
      </c>
      <c r="O2168" s="7" t="str">
        <f t="shared" si="315"/>
        <v/>
      </c>
      <c r="R2168" s="7" t="str">
        <f t="shared" si="316"/>
        <v/>
      </c>
      <c r="W2168" s="9" t="str">
        <f t="shared" si="317"/>
        <v/>
      </c>
      <c r="AH2168" s="9" t="str">
        <f t="shared" si="318"/>
        <v/>
      </c>
      <c r="AI2168" s="9" t="str">
        <f t="shared" si="319"/>
        <v/>
      </c>
    </row>
    <row r="2169" spans="1:35">
      <c r="A2169" s="8" t="str">
        <f t="shared" si="320"/>
        <v/>
      </c>
      <c r="M2169" s="7" t="str">
        <f>IF(A2169="","",IF(S2169="",IF(A2169="","",VLOOKUP(K2169,calendar_price_2013,MATCH(SUMIF(A$2:A12759,A2169,L$2:L12759),Sheet2!$C$1:$P$1,0)+1,0)),S2169)*L2169)</f>
        <v/>
      </c>
      <c r="N2169" s="7" t="str">
        <f t="shared" si="314"/>
        <v/>
      </c>
      <c r="O2169" s="7" t="str">
        <f t="shared" si="315"/>
        <v/>
      </c>
      <c r="R2169" s="7" t="str">
        <f t="shared" si="316"/>
        <v/>
      </c>
      <c r="W2169" s="9" t="str">
        <f t="shared" si="317"/>
        <v/>
      </c>
      <c r="AH2169" s="9" t="str">
        <f t="shared" si="318"/>
        <v/>
      </c>
      <c r="AI2169" s="9" t="str">
        <f t="shared" si="319"/>
        <v/>
      </c>
    </row>
    <row r="2170" spans="1:35">
      <c r="A2170" s="8" t="str">
        <f t="shared" si="320"/>
        <v/>
      </c>
      <c r="M2170" s="7" t="str">
        <f>IF(A2170="","",IF(S2170="",IF(A2170="","",VLOOKUP(K2170,calendar_price_2013,MATCH(SUMIF(A$2:A12760,A2170,L$2:L12760),Sheet2!$C$1:$P$1,0)+1,0)),S2170)*L2170)</f>
        <v/>
      </c>
      <c r="N2170" s="7" t="str">
        <f t="shared" si="314"/>
        <v/>
      </c>
      <c r="O2170" s="7" t="str">
        <f t="shared" si="315"/>
        <v/>
      </c>
      <c r="R2170" s="7" t="str">
        <f t="shared" si="316"/>
        <v/>
      </c>
      <c r="W2170" s="9" t="str">
        <f t="shared" si="317"/>
        <v/>
      </c>
      <c r="AH2170" s="9" t="str">
        <f t="shared" si="318"/>
        <v/>
      </c>
      <c r="AI2170" s="9" t="str">
        <f t="shared" si="319"/>
        <v/>
      </c>
    </row>
    <row r="2171" spans="1:35">
      <c r="A2171" s="8" t="str">
        <f t="shared" si="320"/>
        <v/>
      </c>
      <c r="M2171" s="7" t="str">
        <f>IF(A2171="","",IF(S2171="",IF(A2171="","",VLOOKUP(K2171,calendar_price_2013,MATCH(SUMIF(A$2:A12761,A2171,L$2:L12761),Sheet2!$C$1:$P$1,0)+1,0)),S2171)*L2171)</f>
        <v/>
      </c>
      <c r="N2171" s="7" t="str">
        <f t="shared" si="314"/>
        <v/>
      </c>
      <c r="O2171" s="7" t="str">
        <f t="shared" si="315"/>
        <v/>
      </c>
      <c r="R2171" s="7" t="str">
        <f t="shared" si="316"/>
        <v/>
      </c>
      <c r="W2171" s="9" t="str">
        <f t="shared" si="317"/>
        <v/>
      </c>
      <c r="AH2171" s="9" t="str">
        <f t="shared" si="318"/>
        <v/>
      </c>
      <c r="AI2171" s="9" t="str">
        <f t="shared" si="319"/>
        <v/>
      </c>
    </row>
    <row r="2172" spans="1:35">
      <c r="A2172" s="8" t="str">
        <f t="shared" si="320"/>
        <v/>
      </c>
      <c r="M2172" s="7" t="str">
        <f>IF(A2172="","",IF(S2172="",IF(A2172="","",VLOOKUP(K2172,calendar_price_2013,MATCH(SUMIF(A$2:A12762,A2172,L$2:L12762),Sheet2!$C$1:$P$1,0)+1,0)),S2172)*L2172)</f>
        <v/>
      </c>
      <c r="N2172" s="7" t="str">
        <f t="shared" si="314"/>
        <v/>
      </c>
      <c r="O2172" s="7" t="str">
        <f t="shared" si="315"/>
        <v/>
      </c>
      <c r="R2172" s="7" t="str">
        <f t="shared" si="316"/>
        <v/>
      </c>
      <c r="W2172" s="9" t="str">
        <f t="shared" si="317"/>
        <v/>
      </c>
      <c r="AH2172" s="9" t="str">
        <f t="shared" si="318"/>
        <v/>
      </c>
      <c r="AI2172" s="9" t="str">
        <f t="shared" si="319"/>
        <v/>
      </c>
    </row>
    <row r="2173" spans="1:35">
      <c r="A2173" s="8" t="str">
        <f t="shared" si="320"/>
        <v/>
      </c>
      <c r="M2173" s="7" t="str">
        <f>IF(A2173="","",IF(S2173="",IF(A2173="","",VLOOKUP(K2173,calendar_price_2013,MATCH(SUMIF(A$2:A12763,A2173,L$2:L12763),Sheet2!$C$1:$P$1,0)+1,0)),S2173)*L2173)</f>
        <v/>
      </c>
      <c r="N2173" s="7" t="str">
        <f t="shared" si="314"/>
        <v/>
      </c>
      <c r="O2173" s="7" t="str">
        <f t="shared" si="315"/>
        <v/>
      </c>
      <c r="R2173" s="7" t="str">
        <f t="shared" si="316"/>
        <v/>
      </c>
      <c r="W2173" s="9" t="str">
        <f t="shared" si="317"/>
        <v/>
      </c>
      <c r="AH2173" s="9" t="str">
        <f t="shared" si="318"/>
        <v/>
      </c>
      <c r="AI2173" s="9" t="str">
        <f t="shared" si="319"/>
        <v/>
      </c>
    </row>
    <row r="2174" spans="1:35">
      <c r="A2174" s="8" t="str">
        <f t="shared" si="320"/>
        <v/>
      </c>
      <c r="M2174" s="7" t="str">
        <f>IF(A2174="","",IF(S2174="",IF(A2174="","",VLOOKUP(K2174,calendar_price_2013,MATCH(SUMIF(A$2:A12764,A2174,L$2:L12764),Sheet2!$C$1:$P$1,0)+1,0)),S2174)*L2174)</f>
        <v/>
      </c>
      <c r="N2174" s="7" t="str">
        <f t="shared" si="314"/>
        <v/>
      </c>
      <c r="O2174" s="7" t="str">
        <f t="shared" si="315"/>
        <v/>
      </c>
      <c r="R2174" s="7" t="str">
        <f t="shared" si="316"/>
        <v/>
      </c>
      <c r="W2174" s="9" t="str">
        <f t="shared" si="317"/>
        <v/>
      </c>
      <c r="AH2174" s="9" t="str">
        <f t="shared" si="318"/>
        <v/>
      </c>
      <c r="AI2174" s="9" t="str">
        <f t="shared" si="319"/>
        <v/>
      </c>
    </row>
    <row r="2175" spans="1:35">
      <c r="A2175" s="8" t="str">
        <f t="shared" si="320"/>
        <v/>
      </c>
      <c r="M2175" s="7" t="str">
        <f>IF(A2175="","",IF(S2175="",IF(A2175="","",VLOOKUP(K2175,calendar_price_2013,MATCH(SUMIF(A$2:A12765,A2175,L$2:L12765),Sheet2!$C$1:$P$1,0)+1,0)),S2175)*L2175)</f>
        <v/>
      </c>
      <c r="N2175" s="7" t="str">
        <f t="shared" si="314"/>
        <v/>
      </c>
      <c r="O2175" s="7" t="str">
        <f t="shared" si="315"/>
        <v/>
      </c>
      <c r="R2175" s="7" t="str">
        <f t="shared" si="316"/>
        <v/>
      </c>
      <c r="W2175" s="9" t="str">
        <f t="shared" si="317"/>
        <v/>
      </c>
      <c r="AH2175" s="9" t="str">
        <f t="shared" si="318"/>
        <v/>
      </c>
      <c r="AI2175" s="9" t="str">
        <f t="shared" si="319"/>
        <v/>
      </c>
    </row>
    <row r="2176" spans="1:35">
      <c r="A2176" s="8" t="str">
        <f t="shared" si="320"/>
        <v/>
      </c>
      <c r="M2176" s="7" t="str">
        <f>IF(A2176="","",IF(S2176="",IF(A2176="","",VLOOKUP(K2176,calendar_price_2013,MATCH(SUMIF(A$2:A12766,A2176,L$2:L12766),Sheet2!$C$1:$P$1,0)+1,0)),S2176)*L2176)</f>
        <v/>
      </c>
      <c r="N2176" s="7" t="str">
        <f t="shared" si="314"/>
        <v/>
      </c>
      <c r="O2176" s="7" t="str">
        <f t="shared" si="315"/>
        <v/>
      </c>
      <c r="R2176" s="7" t="str">
        <f t="shared" si="316"/>
        <v/>
      </c>
      <c r="W2176" s="9" t="str">
        <f t="shared" si="317"/>
        <v/>
      </c>
      <c r="AH2176" s="9" t="str">
        <f t="shared" si="318"/>
        <v/>
      </c>
      <c r="AI2176" s="9" t="str">
        <f t="shared" si="319"/>
        <v/>
      </c>
    </row>
    <row r="2177" spans="1:35">
      <c r="A2177" s="8" t="str">
        <f t="shared" si="320"/>
        <v/>
      </c>
      <c r="M2177" s="7" t="str">
        <f>IF(A2177="","",IF(S2177="",IF(A2177="","",VLOOKUP(K2177,calendar_price_2013,MATCH(SUMIF(A$2:A12767,A2177,L$2:L12767),Sheet2!$C$1:$P$1,0)+1,0)),S2177)*L2177)</f>
        <v/>
      </c>
      <c r="N2177" s="7" t="str">
        <f t="shared" si="314"/>
        <v/>
      </c>
      <c r="O2177" s="7" t="str">
        <f t="shared" si="315"/>
        <v/>
      </c>
      <c r="R2177" s="7" t="str">
        <f t="shared" si="316"/>
        <v/>
      </c>
      <c r="W2177" s="9" t="str">
        <f t="shared" si="317"/>
        <v/>
      </c>
      <c r="AH2177" s="9" t="str">
        <f t="shared" si="318"/>
        <v/>
      </c>
      <c r="AI2177" s="9" t="str">
        <f t="shared" si="319"/>
        <v/>
      </c>
    </row>
    <row r="2178" spans="1:35">
      <c r="A2178" s="8" t="str">
        <f t="shared" si="320"/>
        <v/>
      </c>
      <c r="M2178" s="7" t="str">
        <f>IF(A2178="","",IF(S2178="",IF(A2178="","",VLOOKUP(K2178,calendar_price_2013,MATCH(SUMIF(A$2:A12768,A2178,L$2:L12768),Sheet2!$C$1:$P$1,0)+1,0)),S2178)*L2178)</f>
        <v/>
      </c>
      <c r="N2178" s="7" t="str">
        <f t="shared" si="314"/>
        <v/>
      </c>
      <c r="O2178" s="7" t="str">
        <f t="shared" si="315"/>
        <v/>
      </c>
      <c r="R2178" s="7" t="str">
        <f t="shared" si="316"/>
        <v/>
      </c>
      <c r="W2178" s="9" t="str">
        <f t="shared" si="317"/>
        <v/>
      </c>
      <c r="AH2178" s="9" t="str">
        <f t="shared" si="318"/>
        <v/>
      </c>
      <c r="AI2178" s="9" t="str">
        <f t="shared" si="319"/>
        <v/>
      </c>
    </row>
    <row r="2179" spans="1:35">
      <c r="A2179" s="8" t="str">
        <f t="shared" si="320"/>
        <v/>
      </c>
      <c r="M2179" s="7" t="str">
        <f>IF(A2179="","",IF(S2179="",IF(A2179="","",VLOOKUP(K2179,calendar_price_2013,MATCH(SUMIF(A$2:A12769,A2179,L$2:L12769),Sheet2!$C$1:$P$1,0)+1,0)),S2179)*L2179)</f>
        <v/>
      </c>
      <c r="N2179" s="7" t="str">
        <f t="shared" si="314"/>
        <v/>
      </c>
      <c r="O2179" s="7" t="str">
        <f t="shared" si="315"/>
        <v/>
      </c>
      <c r="R2179" s="7" t="str">
        <f t="shared" si="316"/>
        <v/>
      </c>
      <c r="W2179" s="9" t="str">
        <f t="shared" si="317"/>
        <v/>
      </c>
      <c r="AH2179" s="9" t="str">
        <f t="shared" si="318"/>
        <v/>
      </c>
      <c r="AI2179" s="9" t="str">
        <f t="shared" si="319"/>
        <v/>
      </c>
    </row>
    <row r="2180" spans="1:35">
      <c r="A2180" s="8" t="str">
        <f t="shared" si="320"/>
        <v/>
      </c>
      <c r="M2180" s="7" t="str">
        <f>IF(A2180="","",IF(S2180="",IF(A2180="","",VLOOKUP(K2180,calendar_price_2013,MATCH(SUMIF(A$2:A12770,A2180,L$2:L12770),Sheet2!$C$1:$P$1,0)+1,0)),S2180)*L2180)</f>
        <v/>
      </c>
      <c r="N2180" s="7" t="str">
        <f t="shared" si="314"/>
        <v/>
      </c>
      <c r="O2180" s="7" t="str">
        <f t="shared" si="315"/>
        <v/>
      </c>
      <c r="R2180" s="7" t="str">
        <f t="shared" si="316"/>
        <v/>
      </c>
      <c r="W2180" s="9" t="str">
        <f t="shared" si="317"/>
        <v/>
      </c>
      <c r="AH2180" s="9" t="str">
        <f t="shared" si="318"/>
        <v/>
      </c>
      <c r="AI2180" s="9" t="str">
        <f t="shared" si="319"/>
        <v/>
      </c>
    </row>
    <row r="2181" spans="1:35">
      <c r="A2181" s="8" t="str">
        <f t="shared" si="320"/>
        <v/>
      </c>
      <c r="M2181" s="7" t="str">
        <f>IF(A2181="","",IF(S2181="",IF(A2181="","",VLOOKUP(K2181,calendar_price_2013,MATCH(SUMIF(A$2:A12771,A2181,L$2:L12771),Sheet2!$C$1:$P$1,0)+1,0)),S2181)*L2181)</f>
        <v/>
      </c>
      <c r="N2181" s="7" t="str">
        <f t="shared" si="314"/>
        <v/>
      </c>
      <c r="O2181" s="7" t="str">
        <f t="shared" si="315"/>
        <v/>
      </c>
      <c r="R2181" s="7" t="str">
        <f t="shared" si="316"/>
        <v/>
      </c>
      <c r="W2181" s="9" t="str">
        <f t="shared" si="317"/>
        <v/>
      </c>
      <c r="AH2181" s="9" t="str">
        <f t="shared" si="318"/>
        <v/>
      </c>
      <c r="AI2181" s="9" t="str">
        <f t="shared" si="319"/>
        <v/>
      </c>
    </row>
    <row r="2182" spans="1:35">
      <c r="A2182" s="8" t="str">
        <f t="shared" si="320"/>
        <v/>
      </c>
      <c r="M2182" s="7" t="str">
        <f>IF(A2182="","",IF(S2182="",IF(A2182="","",VLOOKUP(K2182,calendar_price_2013,MATCH(SUMIF(A$2:A12772,A2182,L$2:L12772),Sheet2!$C$1:$P$1,0)+1,0)),S2182)*L2182)</f>
        <v/>
      </c>
      <c r="N2182" s="7" t="str">
        <f t="shared" si="314"/>
        <v/>
      </c>
      <c r="O2182" s="7" t="str">
        <f t="shared" si="315"/>
        <v/>
      </c>
      <c r="R2182" s="7" t="str">
        <f t="shared" si="316"/>
        <v/>
      </c>
      <c r="W2182" s="9" t="str">
        <f t="shared" si="317"/>
        <v/>
      </c>
      <c r="AH2182" s="9" t="str">
        <f t="shared" si="318"/>
        <v/>
      </c>
      <c r="AI2182" s="9" t="str">
        <f t="shared" si="319"/>
        <v/>
      </c>
    </row>
    <row r="2183" spans="1:35">
      <c r="A2183" s="8" t="str">
        <f t="shared" si="320"/>
        <v/>
      </c>
      <c r="M2183" s="7" t="str">
        <f>IF(A2183="","",IF(S2183="",IF(A2183="","",VLOOKUP(K2183,calendar_price_2013,MATCH(SUMIF(A$2:A12773,A2183,L$2:L12773),Sheet2!$C$1:$P$1,0)+1,0)),S2183)*L2183)</f>
        <v/>
      </c>
      <c r="N2183" s="7" t="str">
        <f t="shared" si="314"/>
        <v/>
      </c>
      <c r="O2183" s="7" t="str">
        <f t="shared" si="315"/>
        <v/>
      </c>
      <c r="R2183" s="7" t="str">
        <f t="shared" si="316"/>
        <v/>
      </c>
      <c r="W2183" s="9" t="str">
        <f t="shared" si="317"/>
        <v/>
      </c>
      <c r="AH2183" s="9" t="str">
        <f t="shared" si="318"/>
        <v/>
      </c>
      <c r="AI2183" s="9" t="str">
        <f t="shared" si="319"/>
        <v/>
      </c>
    </row>
    <row r="2184" spans="1:35">
      <c r="A2184" s="8" t="str">
        <f t="shared" si="320"/>
        <v/>
      </c>
      <c r="M2184" s="7" t="str">
        <f>IF(A2184="","",IF(S2184="",IF(A2184="","",VLOOKUP(K2184,calendar_price_2013,MATCH(SUMIF(A$2:A12774,A2184,L$2:L12774),Sheet2!$C$1:$P$1,0)+1,0)),S2184)*L2184)</f>
        <v/>
      </c>
      <c r="N2184" s="7" t="str">
        <f t="shared" si="314"/>
        <v/>
      </c>
      <c r="O2184" s="7" t="str">
        <f t="shared" si="315"/>
        <v/>
      </c>
      <c r="R2184" s="7" t="str">
        <f t="shared" si="316"/>
        <v/>
      </c>
      <c r="W2184" s="9" t="str">
        <f t="shared" si="317"/>
        <v/>
      </c>
      <c r="AH2184" s="9" t="str">
        <f t="shared" si="318"/>
        <v/>
      </c>
      <c r="AI2184" s="9" t="str">
        <f t="shared" si="319"/>
        <v/>
      </c>
    </row>
    <row r="2185" spans="1:35">
      <c r="A2185" s="8" t="str">
        <f t="shared" si="320"/>
        <v/>
      </c>
      <c r="M2185" s="7" t="str">
        <f>IF(A2185="","",IF(S2185="",IF(A2185="","",VLOOKUP(K2185,calendar_price_2013,MATCH(SUMIF(A$2:A12775,A2185,L$2:L12775),Sheet2!$C$1:$P$1,0)+1,0)),S2185)*L2185)</f>
        <v/>
      </c>
      <c r="N2185" s="7" t="str">
        <f t="shared" si="314"/>
        <v/>
      </c>
      <c r="O2185" s="7" t="str">
        <f t="shared" si="315"/>
        <v/>
      </c>
      <c r="R2185" s="7" t="str">
        <f t="shared" si="316"/>
        <v/>
      </c>
      <c r="W2185" s="9" t="str">
        <f t="shared" si="317"/>
        <v/>
      </c>
      <c r="AH2185" s="9" t="str">
        <f t="shared" si="318"/>
        <v/>
      </c>
      <c r="AI2185" s="9" t="str">
        <f t="shared" si="319"/>
        <v/>
      </c>
    </row>
    <row r="2186" spans="1:35">
      <c r="A2186" s="8" t="str">
        <f t="shared" si="320"/>
        <v/>
      </c>
      <c r="M2186" s="7" t="str">
        <f>IF(A2186="","",IF(S2186="",IF(A2186="","",VLOOKUP(K2186,calendar_price_2013,MATCH(SUMIF(A$2:A12776,A2186,L$2:L12776),Sheet2!$C$1:$P$1,0)+1,0)),S2186)*L2186)</f>
        <v/>
      </c>
      <c r="N2186" s="7" t="str">
        <f t="shared" si="314"/>
        <v/>
      </c>
      <c r="O2186" s="7" t="str">
        <f t="shared" si="315"/>
        <v/>
      </c>
      <c r="R2186" s="7" t="str">
        <f t="shared" si="316"/>
        <v/>
      </c>
      <c r="W2186" s="9" t="str">
        <f t="shared" si="317"/>
        <v/>
      </c>
      <c r="AH2186" s="9" t="str">
        <f t="shared" si="318"/>
        <v/>
      </c>
      <c r="AI2186" s="9" t="str">
        <f t="shared" si="319"/>
        <v/>
      </c>
    </row>
    <row r="2187" spans="1:35">
      <c r="A2187" s="8" t="str">
        <f t="shared" si="320"/>
        <v/>
      </c>
      <c r="M2187" s="7" t="str">
        <f>IF(A2187="","",IF(S2187="",IF(A2187="","",VLOOKUP(K2187,calendar_price_2013,MATCH(SUMIF(A$2:A12777,A2187,L$2:L12777),Sheet2!$C$1:$P$1,0)+1,0)),S2187)*L2187)</f>
        <v/>
      </c>
      <c r="N2187" s="7" t="str">
        <f t="shared" si="314"/>
        <v/>
      </c>
      <c r="O2187" s="7" t="str">
        <f t="shared" si="315"/>
        <v/>
      </c>
      <c r="R2187" s="7" t="str">
        <f t="shared" si="316"/>
        <v/>
      </c>
      <c r="W2187" s="9" t="str">
        <f t="shared" si="317"/>
        <v/>
      </c>
      <c r="AH2187" s="9" t="str">
        <f t="shared" si="318"/>
        <v/>
      </c>
      <c r="AI2187" s="9" t="str">
        <f t="shared" si="319"/>
        <v/>
      </c>
    </row>
    <row r="2188" spans="1:35">
      <c r="A2188" s="8" t="str">
        <f t="shared" si="320"/>
        <v/>
      </c>
      <c r="M2188" s="7" t="str">
        <f>IF(A2188="","",IF(S2188="",IF(A2188="","",VLOOKUP(K2188,calendar_price_2013,MATCH(SUMIF(A$2:A12778,A2188,L$2:L12778),Sheet2!$C$1:$P$1,0)+1,0)),S2188)*L2188)</f>
        <v/>
      </c>
      <c r="N2188" s="7" t="str">
        <f t="shared" si="314"/>
        <v/>
      </c>
      <c r="O2188" s="7" t="str">
        <f t="shared" si="315"/>
        <v/>
      </c>
      <c r="R2188" s="7" t="str">
        <f t="shared" si="316"/>
        <v/>
      </c>
      <c r="W2188" s="9" t="str">
        <f t="shared" si="317"/>
        <v/>
      </c>
      <c r="AH2188" s="9" t="str">
        <f t="shared" si="318"/>
        <v/>
      </c>
      <c r="AI2188" s="9" t="str">
        <f t="shared" si="319"/>
        <v/>
      </c>
    </row>
    <row r="2189" spans="1:35">
      <c r="A2189" s="8" t="str">
        <f t="shared" si="320"/>
        <v/>
      </c>
      <c r="M2189" s="7" t="str">
        <f>IF(A2189="","",IF(S2189="",IF(A2189="","",VLOOKUP(K2189,calendar_price_2013,MATCH(SUMIF(A$2:A12779,A2189,L$2:L12779),Sheet2!$C$1:$P$1,0)+1,0)),S2189)*L2189)</f>
        <v/>
      </c>
      <c r="N2189" s="7" t="str">
        <f t="shared" si="314"/>
        <v/>
      </c>
      <c r="O2189" s="7" t="str">
        <f t="shared" si="315"/>
        <v/>
      </c>
      <c r="R2189" s="7" t="str">
        <f t="shared" si="316"/>
        <v/>
      </c>
      <c r="W2189" s="9" t="str">
        <f t="shared" si="317"/>
        <v/>
      </c>
      <c r="AH2189" s="9" t="str">
        <f t="shared" si="318"/>
        <v/>
      </c>
      <c r="AI2189" s="9" t="str">
        <f t="shared" si="319"/>
        <v/>
      </c>
    </row>
    <row r="2190" spans="1:35">
      <c r="A2190" s="8" t="str">
        <f t="shared" si="320"/>
        <v/>
      </c>
      <c r="M2190" s="7" t="str">
        <f>IF(A2190="","",IF(S2190="",IF(A2190="","",VLOOKUP(K2190,calendar_price_2013,MATCH(SUMIF(A$2:A12780,A2190,L$2:L12780),Sheet2!$C$1:$P$1,0)+1,0)),S2190)*L2190)</f>
        <v/>
      </c>
      <c r="N2190" s="7" t="str">
        <f t="shared" si="314"/>
        <v/>
      </c>
      <c r="O2190" s="7" t="str">
        <f t="shared" si="315"/>
        <v/>
      </c>
      <c r="R2190" s="7" t="str">
        <f t="shared" si="316"/>
        <v/>
      </c>
      <c r="W2190" s="9" t="str">
        <f t="shared" si="317"/>
        <v/>
      </c>
      <c r="AH2190" s="9" t="str">
        <f t="shared" si="318"/>
        <v/>
      </c>
      <c r="AI2190" s="9" t="str">
        <f t="shared" si="319"/>
        <v/>
      </c>
    </row>
    <row r="2191" spans="1:35">
      <c r="A2191" s="8" t="str">
        <f t="shared" si="320"/>
        <v/>
      </c>
      <c r="M2191" s="7" t="str">
        <f>IF(A2191="","",IF(S2191="",IF(A2191="","",VLOOKUP(K2191,calendar_price_2013,MATCH(SUMIF(A$2:A12781,A2191,L$2:L12781),Sheet2!$C$1:$P$1,0)+1,0)),S2191)*L2191)</f>
        <v/>
      </c>
      <c r="N2191" s="7" t="str">
        <f t="shared" si="314"/>
        <v/>
      </c>
      <c r="O2191" s="7" t="str">
        <f t="shared" si="315"/>
        <v/>
      </c>
      <c r="R2191" s="7" t="str">
        <f t="shared" si="316"/>
        <v/>
      </c>
      <c r="W2191" s="9" t="str">
        <f t="shared" si="317"/>
        <v/>
      </c>
      <c r="AH2191" s="9" t="str">
        <f t="shared" si="318"/>
        <v/>
      </c>
      <c r="AI2191" s="9" t="str">
        <f t="shared" si="319"/>
        <v/>
      </c>
    </row>
    <row r="2192" spans="1:35">
      <c r="A2192" s="8" t="str">
        <f t="shared" si="320"/>
        <v/>
      </c>
      <c r="M2192" s="7" t="str">
        <f>IF(A2192="","",IF(S2192="",IF(A2192="","",VLOOKUP(K2192,calendar_price_2013,MATCH(SUMIF(A$2:A12782,A2192,L$2:L12782),Sheet2!$C$1:$P$1,0)+1,0)),S2192)*L2192)</f>
        <v/>
      </c>
      <c r="N2192" s="7" t="str">
        <f t="shared" si="314"/>
        <v/>
      </c>
      <c r="O2192" s="7" t="str">
        <f t="shared" si="315"/>
        <v/>
      </c>
      <c r="R2192" s="7" t="str">
        <f t="shared" si="316"/>
        <v/>
      </c>
      <c r="W2192" s="9" t="str">
        <f t="shared" si="317"/>
        <v/>
      </c>
      <c r="AH2192" s="9" t="str">
        <f t="shared" si="318"/>
        <v/>
      </c>
      <c r="AI2192" s="9" t="str">
        <f t="shared" si="319"/>
        <v/>
      </c>
    </row>
    <row r="2193" spans="1:35">
      <c r="A2193" s="8" t="str">
        <f t="shared" si="320"/>
        <v/>
      </c>
      <c r="M2193" s="7" t="str">
        <f>IF(A2193="","",IF(S2193="",IF(A2193="","",VLOOKUP(K2193,calendar_price_2013,MATCH(SUMIF(A$2:A12783,A2193,L$2:L12783),Sheet2!$C$1:$P$1,0)+1,0)),S2193)*L2193)</f>
        <v/>
      </c>
      <c r="N2193" s="7" t="str">
        <f t="shared" si="314"/>
        <v/>
      </c>
      <c r="O2193" s="7" t="str">
        <f t="shared" si="315"/>
        <v/>
      </c>
      <c r="R2193" s="7" t="str">
        <f t="shared" si="316"/>
        <v/>
      </c>
      <c r="W2193" s="9" t="str">
        <f t="shared" si="317"/>
        <v/>
      </c>
      <c r="AH2193" s="9" t="str">
        <f t="shared" si="318"/>
        <v/>
      </c>
      <c r="AI2193" s="9" t="str">
        <f t="shared" si="319"/>
        <v/>
      </c>
    </row>
    <row r="2194" spans="1:35">
      <c r="A2194" s="8" t="str">
        <f t="shared" si="320"/>
        <v/>
      </c>
      <c r="M2194" s="7" t="str">
        <f>IF(A2194="","",IF(S2194="",IF(A2194="","",VLOOKUP(K2194,calendar_price_2013,MATCH(SUMIF(A$2:A12784,A2194,L$2:L12784),Sheet2!$C$1:$P$1,0)+1,0)),S2194)*L2194)</f>
        <v/>
      </c>
      <c r="N2194" s="7" t="str">
        <f t="shared" si="314"/>
        <v/>
      </c>
      <c r="O2194" s="7" t="str">
        <f t="shared" si="315"/>
        <v/>
      </c>
      <c r="R2194" s="7" t="str">
        <f t="shared" si="316"/>
        <v/>
      </c>
      <c r="W2194" s="9" t="str">
        <f t="shared" si="317"/>
        <v/>
      </c>
      <c r="AH2194" s="9" t="str">
        <f t="shared" si="318"/>
        <v/>
      </c>
      <c r="AI2194" s="9" t="str">
        <f t="shared" si="319"/>
        <v/>
      </c>
    </row>
    <row r="2195" spans="1:35">
      <c r="A2195" s="8" t="str">
        <f t="shared" si="320"/>
        <v/>
      </c>
      <c r="M2195" s="7" t="str">
        <f>IF(A2195="","",IF(S2195="",IF(A2195="","",VLOOKUP(K2195,calendar_price_2013,MATCH(SUMIF(A$2:A12785,A2195,L$2:L12785),Sheet2!$C$1:$P$1,0)+1,0)),S2195)*L2195)</f>
        <v/>
      </c>
      <c r="N2195" s="7" t="str">
        <f t="shared" si="314"/>
        <v/>
      </c>
      <c r="O2195" s="7" t="str">
        <f t="shared" si="315"/>
        <v/>
      </c>
      <c r="R2195" s="7" t="str">
        <f t="shared" si="316"/>
        <v/>
      </c>
      <c r="W2195" s="9" t="str">
        <f t="shared" si="317"/>
        <v/>
      </c>
      <c r="AH2195" s="9" t="str">
        <f t="shared" si="318"/>
        <v/>
      </c>
      <c r="AI2195" s="9" t="str">
        <f t="shared" si="319"/>
        <v/>
      </c>
    </row>
    <row r="2196" spans="1:35">
      <c r="A2196" s="8" t="str">
        <f t="shared" si="320"/>
        <v/>
      </c>
      <c r="M2196" s="7" t="str">
        <f>IF(A2196="","",IF(S2196="",IF(A2196="","",VLOOKUP(K2196,calendar_price_2013,MATCH(SUMIF(A$2:A12786,A2196,L$2:L12786),Sheet2!$C$1:$P$1,0)+1,0)),S2196)*L2196)</f>
        <v/>
      </c>
      <c r="N2196" s="7" t="str">
        <f t="shared" si="314"/>
        <v/>
      </c>
      <c r="O2196" s="7" t="str">
        <f t="shared" si="315"/>
        <v/>
      </c>
      <c r="R2196" s="7" t="str">
        <f t="shared" si="316"/>
        <v/>
      </c>
      <c r="W2196" s="9" t="str">
        <f t="shared" si="317"/>
        <v/>
      </c>
      <c r="AH2196" s="9" t="str">
        <f t="shared" si="318"/>
        <v/>
      </c>
      <c r="AI2196" s="9" t="str">
        <f t="shared" si="319"/>
        <v/>
      </c>
    </row>
    <row r="2197" spans="1:35">
      <c r="A2197" s="8" t="str">
        <f t="shared" si="320"/>
        <v/>
      </c>
      <c r="M2197" s="7" t="str">
        <f>IF(A2197="","",IF(S2197="",IF(A2197="","",VLOOKUP(K2197,calendar_price_2013,MATCH(SUMIF(A$2:A12787,A2197,L$2:L12787),Sheet2!$C$1:$P$1,0)+1,0)),S2197)*L2197)</f>
        <v/>
      </c>
      <c r="N2197" s="7" t="str">
        <f t="shared" si="314"/>
        <v/>
      </c>
      <c r="O2197" s="7" t="str">
        <f t="shared" si="315"/>
        <v/>
      </c>
      <c r="R2197" s="7" t="str">
        <f t="shared" si="316"/>
        <v/>
      </c>
      <c r="W2197" s="9" t="str">
        <f t="shared" si="317"/>
        <v/>
      </c>
      <c r="AH2197" s="9" t="str">
        <f t="shared" si="318"/>
        <v/>
      </c>
      <c r="AI2197" s="9" t="str">
        <f t="shared" si="319"/>
        <v/>
      </c>
    </row>
    <row r="2198" spans="1:35">
      <c r="A2198" s="8" t="str">
        <f t="shared" si="320"/>
        <v/>
      </c>
      <c r="M2198" s="7" t="str">
        <f>IF(A2198="","",IF(S2198="",IF(A2198="","",VLOOKUP(K2198,calendar_price_2013,MATCH(SUMIF(A$2:A12788,A2198,L$2:L12788),Sheet2!$C$1:$P$1,0)+1,0)),S2198)*L2198)</f>
        <v/>
      </c>
      <c r="N2198" s="7" t="str">
        <f t="shared" si="314"/>
        <v/>
      </c>
      <c r="O2198" s="7" t="str">
        <f t="shared" si="315"/>
        <v/>
      </c>
      <c r="R2198" s="7" t="str">
        <f t="shared" si="316"/>
        <v/>
      </c>
      <c r="W2198" s="9" t="str">
        <f t="shared" si="317"/>
        <v/>
      </c>
      <c r="AH2198" s="9" t="str">
        <f t="shared" si="318"/>
        <v/>
      </c>
      <c r="AI2198" s="9" t="str">
        <f t="shared" si="319"/>
        <v/>
      </c>
    </row>
    <row r="2199" spans="1:35">
      <c r="A2199" s="8" t="str">
        <f t="shared" si="320"/>
        <v/>
      </c>
      <c r="M2199" s="7" t="str">
        <f>IF(A2199="","",IF(S2199="",IF(A2199="","",VLOOKUP(K2199,calendar_price_2013,MATCH(SUMIF(A$2:A12789,A2199,L$2:L12789),Sheet2!$C$1:$P$1,0)+1,0)),S2199)*L2199)</f>
        <v/>
      </c>
      <c r="N2199" s="7" t="str">
        <f t="shared" si="314"/>
        <v/>
      </c>
      <c r="O2199" s="7" t="str">
        <f t="shared" si="315"/>
        <v/>
      </c>
      <c r="R2199" s="7" t="str">
        <f t="shared" si="316"/>
        <v/>
      </c>
      <c r="W2199" s="9" t="str">
        <f t="shared" si="317"/>
        <v/>
      </c>
      <c r="AH2199" s="9" t="str">
        <f t="shared" si="318"/>
        <v/>
      </c>
      <c r="AI2199" s="9" t="str">
        <f t="shared" si="319"/>
        <v/>
      </c>
    </row>
    <row r="2200" spans="1:35">
      <c r="A2200" s="8" t="str">
        <f t="shared" si="320"/>
        <v/>
      </c>
      <c r="M2200" s="7" t="str">
        <f>IF(A2200="","",IF(S2200="",IF(A2200="","",VLOOKUP(K2200,calendar_price_2013,MATCH(SUMIF(A$2:A12790,A2200,L$2:L12790),Sheet2!$C$1:$P$1,0)+1,0)),S2200)*L2200)</f>
        <v/>
      </c>
      <c r="N2200" s="7" t="str">
        <f t="shared" si="314"/>
        <v/>
      </c>
      <c r="O2200" s="7" t="str">
        <f t="shared" si="315"/>
        <v/>
      </c>
      <c r="R2200" s="7" t="str">
        <f t="shared" si="316"/>
        <v/>
      </c>
      <c r="W2200" s="9" t="str">
        <f t="shared" si="317"/>
        <v/>
      </c>
      <c r="AH2200" s="9" t="str">
        <f t="shared" si="318"/>
        <v/>
      </c>
      <c r="AI2200" s="9" t="str">
        <f t="shared" si="319"/>
        <v/>
      </c>
    </row>
    <row r="2201" spans="1:35">
      <c r="A2201" s="8" t="str">
        <f t="shared" si="320"/>
        <v/>
      </c>
      <c r="M2201" s="7" t="str">
        <f>IF(A2201="","",IF(S2201="",IF(A2201="","",VLOOKUP(K2201,calendar_price_2013,MATCH(SUMIF(A$2:A12791,A2201,L$2:L12791),Sheet2!$C$1:$P$1,0)+1,0)),S2201)*L2201)</f>
        <v/>
      </c>
      <c r="N2201" s="7" t="str">
        <f t="shared" si="314"/>
        <v/>
      </c>
      <c r="O2201" s="7" t="str">
        <f t="shared" si="315"/>
        <v/>
      </c>
      <c r="R2201" s="7" t="str">
        <f t="shared" si="316"/>
        <v/>
      </c>
      <c r="W2201" s="9" t="str">
        <f t="shared" si="317"/>
        <v/>
      </c>
      <c r="AH2201" s="9" t="str">
        <f t="shared" si="318"/>
        <v/>
      </c>
      <c r="AI2201" s="9" t="str">
        <f t="shared" si="319"/>
        <v/>
      </c>
    </row>
    <row r="2202" spans="1:35">
      <c r="A2202" s="8" t="str">
        <f t="shared" si="320"/>
        <v/>
      </c>
      <c r="M2202" s="7" t="str">
        <f>IF(A2202="","",IF(S2202="",IF(A2202="","",VLOOKUP(K2202,calendar_price_2013,MATCH(SUMIF(A$2:A12792,A2202,L$2:L12792),Sheet2!$C$1:$P$1,0)+1,0)),S2202)*L2202)</f>
        <v/>
      </c>
      <c r="N2202" s="7" t="str">
        <f t="shared" si="314"/>
        <v/>
      </c>
      <c r="O2202" s="7" t="str">
        <f t="shared" si="315"/>
        <v/>
      </c>
      <c r="R2202" s="7" t="str">
        <f t="shared" si="316"/>
        <v/>
      </c>
      <c r="W2202" s="9" t="str">
        <f t="shared" si="317"/>
        <v/>
      </c>
      <c r="AH2202" s="9" t="str">
        <f t="shared" si="318"/>
        <v/>
      </c>
      <c r="AI2202" s="9" t="str">
        <f t="shared" si="319"/>
        <v/>
      </c>
    </row>
    <row r="2203" spans="1:35">
      <c r="A2203" s="8" t="str">
        <f t="shared" si="320"/>
        <v/>
      </c>
      <c r="M2203" s="7" t="str">
        <f>IF(A2203="","",IF(S2203="",IF(A2203="","",VLOOKUP(K2203,calendar_price_2013,MATCH(SUMIF(A$2:A12793,A2203,L$2:L12793),Sheet2!$C$1:$P$1,0)+1,0)),S2203)*L2203)</f>
        <v/>
      </c>
      <c r="N2203" s="7" t="str">
        <f t="shared" si="314"/>
        <v/>
      </c>
      <c r="O2203" s="7" t="str">
        <f t="shared" si="315"/>
        <v/>
      </c>
      <c r="R2203" s="7" t="str">
        <f t="shared" si="316"/>
        <v/>
      </c>
      <c r="W2203" s="9" t="str">
        <f t="shared" si="317"/>
        <v/>
      </c>
      <c r="AH2203" s="9" t="str">
        <f t="shared" si="318"/>
        <v/>
      </c>
      <c r="AI2203" s="9" t="str">
        <f t="shared" si="319"/>
        <v/>
      </c>
    </row>
    <row r="2204" spans="1:35">
      <c r="A2204" s="8" t="str">
        <f t="shared" si="320"/>
        <v/>
      </c>
      <c r="M2204" s="7" t="str">
        <f>IF(A2204="","",IF(S2204="",IF(A2204="","",VLOOKUP(K2204,calendar_price_2013,MATCH(SUMIF(A$2:A12794,A2204,L$2:L12794),Sheet2!$C$1:$P$1,0)+1,0)),S2204)*L2204)</f>
        <v/>
      </c>
      <c r="N2204" s="7" t="str">
        <f t="shared" si="314"/>
        <v/>
      </c>
      <c r="O2204" s="7" t="str">
        <f t="shared" si="315"/>
        <v/>
      </c>
      <c r="R2204" s="7" t="str">
        <f t="shared" si="316"/>
        <v/>
      </c>
      <c r="W2204" s="9" t="str">
        <f t="shared" si="317"/>
        <v/>
      </c>
      <c r="AH2204" s="9" t="str">
        <f t="shared" si="318"/>
        <v/>
      </c>
      <c r="AI2204" s="9" t="str">
        <f t="shared" si="319"/>
        <v/>
      </c>
    </row>
    <row r="2205" spans="1:35">
      <c r="A2205" s="8" t="str">
        <f t="shared" si="320"/>
        <v/>
      </c>
      <c r="M2205" s="7" t="str">
        <f>IF(A2205="","",IF(S2205="",IF(A2205="","",VLOOKUP(K2205,calendar_price_2013,MATCH(SUMIF(A$2:A12795,A2205,L$2:L12795),Sheet2!$C$1:$P$1,0)+1,0)),S2205)*L2205)</f>
        <v/>
      </c>
      <c r="N2205" s="7" t="str">
        <f t="shared" si="314"/>
        <v/>
      </c>
      <c r="O2205" s="7" t="str">
        <f t="shared" si="315"/>
        <v/>
      </c>
      <c r="R2205" s="7" t="str">
        <f t="shared" si="316"/>
        <v/>
      </c>
      <c r="W2205" s="9" t="str">
        <f t="shared" si="317"/>
        <v/>
      </c>
      <c r="AH2205" s="9" t="str">
        <f t="shared" si="318"/>
        <v/>
      </c>
      <c r="AI2205" s="9" t="str">
        <f t="shared" si="319"/>
        <v/>
      </c>
    </row>
    <row r="2206" spans="1:35">
      <c r="A2206" s="8" t="str">
        <f t="shared" si="320"/>
        <v/>
      </c>
      <c r="M2206" s="7" t="str">
        <f>IF(A2206="","",IF(S2206="",IF(A2206="","",VLOOKUP(K2206,calendar_price_2013,MATCH(SUMIF(A$2:A12796,A2206,L$2:L12796),Sheet2!$C$1:$P$1,0)+1,0)),S2206)*L2206)</f>
        <v/>
      </c>
      <c r="N2206" s="7" t="str">
        <f t="shared" si="314"/>
        <v/>
      </c>
      <c r="O2206" s="7" t="str">
        <f t="shared" si="315"/>
        <v/>
      </c>
      <c r="R2206" s="7" t="str">
        <f t="shared" si="316"/>
        <v/>
      </c>
      <c r="W2206" s="9" t="str">
        <f t="shared" si="317"/>
        <v/>
      </c>
      <c r="AH2206" s="9" t="str">
        <f t="shared" si="318"/>
        <v/>
      </c>
      <c r="AI2206" s="9" t="str">
        <f t="shared" si="319"/>
        <v/>
      </c>
    </row>
    <row r="2207" spans="1:35">
      <c r="A2207" s="8" t="str">
        <f t="shared" si="320"/>
        <v/>
      </c>
      <c r="M2207" s="7" t="str">
        <f>IF(A2207="","",IF(S2207="",IF(A2207="","",VLOOKUP(K2207,calendar_price_2013,MATCH(SUMIF(A$2:A12797,A2207,L$2:L12797),Sheet2!$C$1:$P$1,0)+1,0)),S2207)*L2207)</f>
        <v/>
      </c>
      <c r="N2207" s="7" t="str">
        <f t="shared" si="314"/>
        <v/>
      </c>
      <c r="O2207" s="7" t="str">
        <f t="shared" si="315"/>
        <v/>
      </c>
      <c r="R2207" s="7" t="str">
        <f t="shared" si="316"/>
        <v/>
      </c>
      <c r="W2207" s="9" t="str">
        <f t="shared" si="317"/>
        <v/>
      </c>
      <c r="AH2207" s="9" t="str">
        <f t="shared" si="318"/>
        <v/>
      </c>
      <c r="AI2207" s="9" t="str">
        <f t="shared" si="319"/>
        <v/>
      </c>
    </row>
    <row r="2208" spans="1:35">
      <c r="A2208" s="8" t="str">
        <f t="shared" si="320"/>
        <v/>
      </c>
      <c r="M2208" s="7" t="str">
        <f>IF(A2208="","",IF(S2208="",IF(A2208="","",VLOOKUP(K2208,calendar_price_2013,MATCH(SUMIF(A$2:A12798,A2208,L$2:L12798),Sheet2!$C$1:$P$1,0)+1,0)),S2208)*L2208)</f>
        <v/>
      </c>
      <c r="N2208" s="7" t="str">
        <f t="shared" ref="N2208:N2271" si="321">IF(A2208="","",IF(T2208=1,0,M2208*0.2))</f>
        <v/>
      </c>
      <c r="O2208" s="7" t="str">
        <f t="shared" ref="O2208:O2271" si="322">IF(H2208="","",SUMIF(A2208:A12799,A2208,M2208:M12799)+SUMIF(A2208:A12799,A2208,N2208:N12799))</f>
        <v/>
      </c>
      <c r="R2208" s="7" t="str">
        <f t="shared" si="316"/>
        <v/>
      </c>
      <c r="W2208" s="9" t="str">
        <f t="shared" si="317"/>
        <v/>
      </c>
      <c r="AH2208" s="9" t="str">
        <f t="shared" si="318"/>
        <v/>
      </c>
      <c r="AI2208" s="9" t="str">
        <f t="shared" si="319"/>
        <v/>
      </c>
    </row>
    <row r="2209" spans="1:35">
      <c r="A2209" s="8" t="str">
        <f t="shared" si="320"/>
        <v/>
      </c>
      <c r="M2209" s="7" t="str">
        <f>IF(A2209="","",IF(S2209="",IF(A2209="","",VLOOKUP(K2209,calendar_price_2013,MATCH(SUMIF(A$2:A12799,A2209,L$2:L12799),Sheet2!$C$1:$P$1,0)+1,0)),S2209)*L2209)</f>
        <v/>
      </c>
      <c r="N2209" s="7" t="str">
        <f t="shared" si="321"/>
        <v/>
      </c>
      <c r="O2209" s="7" t="str">
        <f t="shared" si="322"/>
        <v/>
      </c>
      <c r="R2209" s="7" t="str">
        <f t="shared" ref="R2209:R2272" si="323">IF(ISBLANK(Q2209),"",Q2209-O2209)</f>
        <v/>
      </c>
      <c r="W2209" s="9" t="str">
        <f t="shared" ref="W2209:W2272" si="324">IF(B2209="","",IF(AC2209="",0,1))</f>
        <v/>
      </c>
      <c r="AH2209" s="9" t="str">
        <f t="shared" ref="AH2209:AH2272" si="325">IF(H2209="","",SUMIF(A2209:A12800,A2209,L2209:L12800))</f>
        <v/>
      </c>
      <c r="AI2209" s="9" t="str">
        <f t="shared" ref="AI2209:AI2272" si="326">IF(AH2209="","",AH2209/100)</f>
        <v/>
      </c>
    </row>
    <row r="2210" spans="1:35">
      <c r="A2210" s="8" t="str">
        <f t="shared" ref="A2210:A2273" si="327">IF(K2210="","",IF(B2210="",A2209,A2209+1))</f>
        <v/>
      </c>
      <c r="M2210" s="7" t="str">
        <f>IF(A2210="","",IF(S2210="",IF(A2210="","",VLOOKUP(K2210,calendar_price_2013,MATCH(SUMIF(A$2:A12800,A2210,L$2:L12800),Sheet2!$C$1:$P$1,0)+1,0)),S2210)*L2210)</f>
        <v/>
      </c>
      <c r="N2210" s="7" t="str">
        <f t="shared" si="321"/>
        <v/>
      </c>
      <c r="O2210" s="7" t="str">
        <f t="shared" si="322"/>
        <v/>
      </c>
      <c r="R2210" s="7" t="str">
        <f t="shared" si="323"/>
        <v/>
      </c>
      <c r="W2210" s="9" t="str">
        <f t="shared" si="324"/>
        <v/>
      </c>
      <c r="AH2210" s="9" t="str">
        <f t="shared" si="325"/>
        <v/>
      </c>
      <c r="AI2210" s="9" t="str">
        <f t="shared" si="326"/>
        <v/>
      </c>
    </row>
    <row r="2211" spans="1:35">
      <c r="A2211" s="8" t="str">
        <f t="shared" si="327"/>
        <v/>
      </c>
      <c r="M2211" s="7" t="str">
        <f>IF(A2211="","",IF(S2211="",IF(A2211="","",VLOOKUP(K2211,calendar_price_2013,MATCH(SUMIF(A$2:A12801,A2211,L$2:L12801),Sheet2!$C$1:$P$1,0)+1,0)),S2211)*L2211)</f>
        <v/>
      </c>
      <c r="N2211" s="7" t="str">
        <f t="shared" si="321"/>
        <v/>
      </c>
      <c r="O2211" s="7" t="str">
        <f t="shared" si="322"/>
        <v/>
      </c>
      <c r="R2211" s="7" t="str">
        <f t="shared" si="323"/>
        <v/>
      </c>
      <c r="W2211" s="9" t="str">
        <f t="shared" si="324"/>
        <v/>
      </c>
      <c r="AH2211" s="9" t="str">
        <f t="shared" si="325"/>
        <v/>
      </c>
      <c r="AI2211" s="9" t="str">
        <f t="shared" si="326"/>
        <v/>
      </c>
    </row>
    <row r="2212" spans="1:35">
      <c r="A2212" s="8" t="str">
        <f t="shared" si="327"/>
        <v/>
      </c>
      <c r="M2212" s="7" t="str">
        <f>IF(A2212="","",IF(S2212="",IF(A2212="","",VLOOKUP(K2212,calendar_price_2013,MATCH(SUMIF(A$2:A12802,A2212,L$2:L12802),Sheet2!$C$1:$P$1,0)+1,0)),S2212)*L2212)</f>
        <v/>
      </c>
      <c r="N2212" s="7" t="str">
        <f t="shared" si="321"/>
        <v/>
      </c>
      <c r="O2212" s="7" t="str">
        <f t="shared" si="322"/>
        <v/>
      </c>
      <c r="R2212" s="7" t="str">
        <f t="shared" si="323"/>
        <v/>
      </c>
      <c r="W2212" s="9" t="str">
        <f t="shared" si="324"/>
        <v/>
      </c>
      <c r="AH2212" s="9" t="str">
        <f t="shared" si="325"/>
        <v/>
      </c>
      <c r="AI2212" s="9" t="str">
        <f t="shared" si="326"/>
        <v/>
      </c>
    </row>
    <row r="2213" spans="1:35">
      <c r="A2213" s="8" t="str">
        <f t="shared" si="327"/>
        <v/>
      </c>
      <c r="M2213" s="7" t="str">
        <f>IF(A2213="","",IF(S2213="",IF(A2213="","",VLOOKUP(K2213,calendar_price_2013,MATCH(SUMIF(A$2:A12803,A2213,L$2:L12803),Sheet2!$C$1:$P$1,0)+1,0)),S2213)*L2213)</f>
        <v/>
      </c>
      <c r="N2213" s="7" t="str">
        <f t="shared" si="321"/>
        <v/>
      </c>
      <c r="O2213" s="7" t="str">
        <f t="shared" si="322"/>
        <v/>
      </c>
      <c r="R2213" s="7" t="str">
        <f t="shared" si="323"/>
        <v/>
      </c>
      <c r="W2213" s="9" t="str">
        <f t="shared" si="324"/>
        <v/>
      </c>
      <c r="AH2213" s="9" t="str">
        <f t="shared" si="325"/>
        <v/>
      </c>
      <c r="AI2213" s="9" t="str">
        <f t="shared" si="326"/>
        <v/>
      </c>
    </row>
    <row r="2214" spans="1:35">
      <c r="A2214" s="8" t="str">
        <f t="shared" si="327"/>
        <v/>
      </c>
      <c r="M2214" s="7" t="str">
        <f>IF(A2214="","",IF(S2214="",IF(A2214="","",VLOOKUP(K2214,calendar_price_2013,MATCH(SUMIF(A$2:A12804,A2214,L$2:L12804),Sheet2!$C$1:$P$1,0)+1,0)),S2214)*L2214)</f>
        <v/>
      </c>
      <c r="N2214" s="7" t="str">
        <f t="shared" si="321"/>
        <v/>
      </c>
      <c r="O2214" s="7" t="str">
        <f t="shared" si="322"/>
        <v/>
      </c>
      <c r="R2214" s="7" t="str">
        <f t="shared" si="323"/>
        <v/>
      </c>
      <c r="W2214" s="9" t="str">
        <f t="shared" si="324"/>
        <v/>
      </c>
      <c r="AH2214" s="9" t="str">
        <f t="shared" si="325"/>
        <v/>
      </c>
      <c r="AI2214" s="9" t="str">
        <f t="shared" si="326"/>
        <v/>
      </c>
    </row>
    <row r="2215" spans="1:35">
      <c r="A2215" s="8" t="str">
        <f t="shared" si="327"/>
        <v/>
      </c>
      <c r="M2215" s="7" t="str">
        <f>IF(A2215="","",IF(S2215="",IF(A2215="","",VLOOKUP(K2215,calendar_price_2013,MATCH(SUMIF(A$2:A12805,A2215,L$2:L12805),Sheet2!$C$1:$P$1,0)+1,0)),S2215)*L2215)</f>
        <v/>
      </c>
      <c r="N2215" s="7" t="str">
        <f t="shared" si="321"/>
        <v/>
      </c>
      <c r="O2215" s="7" t="str">
        <f t="shared" si="322"/>
        <v/>
      </c>
      <c r="R2215" s="7" t="str">
        <f t="shared" si="323"/>
        <v/>
      </c>
      <c r="W2215" s="9" t="str">
        <f t="shared" si="324"/>
        <v/>
      </c>
      <c r="AH2215" s="9" t="str">
        <f t="shared" si="325"/>
        <v/>
      </c>
      <c r="AI2215" s="9" t="str">
        <f t="shared" si="326"/>
        <v/>
      </c>
    </row>
    <row r="2216" spans="1:35">
      <c r="A2216" s="8" t="str">
        <f t="shared" si="327"/>
        <v/>
      </c>
      <c r="M2216" s="7" t="str">
        <f>IF(A2216="","",IF(S2216="",IF(A2216="","",VLOOKUP(K2216,calendar_price_2013,MATCH(SUMIF(A$2:A12806,A2216,L$2:L12806),Sheet2!$C$1:$P$1,0)+1,0)),S2216)*L2216)</f>
        <v/>
      </c>
      <c r="N2216" s="7" t="str">
        <f t="shared" si="321"/>
        <v/>
      </c>
      <c r="O2216" s="7" t="str">
        <f t="shared" si="322"/>
        <v/>
      </c>
      <c r="R2216" s="7" t="str">
        <f t="shared" si="323"/>
        <v/>
      </c>
      <c r="W2216" s="9" t="str">
        <f t="shared" si="324"/>
        <v/>
      </c>
      <c r="AH2216" s="9" t="str">
        <f t="shared" si="325"/>
        <v/>
      </c>
      <c r="AI2216" s="9" t="str">
        <f t="shared" si="326"/>
        <v/>
      </c>
    </row>
    <row r="2217" spans="1:35">
      <c r="A2217" s="8" t="str">
        <f t="shared" si="327"/>
        <v/>
      </c>
      <c r="M2217" s="7" t="str">
        <f>IF(A2217="","",IF(S2217="",IF(A2217="","",VLOOKUP(K2217,calendar_price_2013,MATCH(SUMIF(A$2:A12807,A2217,L$2:L12807),Sheet2!$C$1:$P$1,0)+1,0)),S2217)*L2217)</f>
        <v/>
      </c>
      <c r="N2217" s="7" t="str">
        <f t="shared" si="321"/>
        <v/>
      </c>
      <c r="O2217" s="7" t="str">
        <f t="shared" si="322"/>
        <v/>
      </c>
      <c r="R2217" s="7" t="str">
        <f t="shared" si="323"/>
        <v/>
      </c>
      <c r="W2217" s="9" t="str">
        <f t="shared" si="324"/>
        <v/>
      </c>
      <c r="AH2217" s="9" t="str">
        <f t="shared" si="325"/>
        <v/>
      </c>
      <c r="AI2217" s="9" t="str">
        <f t="shared" si="326"/>
        <v/>
      </c>
    </row>
    <row r="2218" spans="1:35">
      <c r="A2218" s="8" t="str">
        <f t="shared" si="327"/>
        <v/>
      </c>
      <c r="M2218" s="7" t="str">
        <f>IF(A2218="","",IF(S2218="",IF(A2218="","",VLOOKUP(K2218,calendar_price_2013,MATCH(SUMIF(A$2:A12808,A2218,L$2:L12808),Sheet2!$C$1:$P$1,0)+1,0)),S2218)*L2218)</f>
        <v/>
      </c>
      <c r="N2218" s="7" t="str">
        <f t="shared" si="321"/>
        <v/>
      </c>
      <c r="O2218" s="7" t="str">
        <f t="shared" si="322"/>
        <v/>
      </c>
      <c r="R2218" s="7" t="str">
        <f t="shared" si="323"/>
        <v/>
      </c>
      <c r="W2218" s="9" t="str">
        <f t="shared" si="324"/>
        <v/>
      </c>
      <c r="AH2218" s="9" t="str">
        <f t="shared" si="325"/>
        <v/>
      </c>
      <c r="AI2218" s="9" t="str">
        <f t="shared" si="326"/>
        <v/>
      </c>
    </row>
    <row r="2219" spans="1:35">
      <c r="A2219" s="8" t="str">
        <f t="shared" si="327"/>
        <v/>
      </c>
      <c r="M2219" s="7" t="str">
        <f>IF(A2219="","",IF(S2219="",IF(A2219="","",VLOOKUP(K2219,calendar_price_2013,MATCH(SUMIF(A$2:A12809,A2219,L$2:L12809),Sheet2!$C$1:$P$1,0)+1,0)),S2219)*L2219)</f>
        <v/>
      </c>
      <c r="N2219" s="7" t="str">
        <f t="shared" si="321"/>
        <v/>
      </c>
      <c r="O2219" s="7" t="str">
        <f t="shared" si="322"/>
        <v/>
      </c>
      <c r="R2219" s="7" t="str">
        <f t="shared" si="323"/>
        <v/>
      </c>
      <c r="W2219" s="9" t="str">
        <f t="shared" si="324"/>
        <v/>
      </c>
      <c r="AH2219" s="9" t="str">
        <f t="shared" si="325"/>
        <v/>
      </c>
      <c r="AI2219" s="9" t="str">
        <f t="shared" si="326"/>
        <v/>
      </c>
    </row>
    <row r="2220" spans="1:35">
      <c r="A2220" s="8" t="str">
        <f t="shared" si="327"/>
        <v/>
      </c>
      <c r="M2220" s="7" t="str">
        <f>IF(A2220="","",IF(S2220="",IF(A2220="","",VLOOKUP(K2220,calendar_price_2013,MATCH(SUMIF(A$2:A12810,A2220,L$2:L12810),Sheet2!$C$1:$P$1,0)+1,0)),S2220)*L2220)</f>
        <v/>
      </c>
      <c r="N2220" s="7" t="str">
        <f t="shared" si="321"/>
        <v/>
      </c>
      <c r="O2220" s="7" t="str">
        <f t="shared" si="322"/>
        <v/>
      </c>
      <c r="R2220" s="7" t="str">
        <f t="shared" si="323"/>
        <v/>
      </c>
      <c r="W2220" s="9" t="str">
        <f t="shared" si="324"/>
        <v/>
      </c>
      <c r="AH2220" s="9" t="str">
        <f t="shared" si="325"/>
        <v/>
      </c>
      <c r="AI2220" s="9" t="str">
        <f t="shared" si="326"/>
        <v/>
      </c>
    </row>
    <row r="2221" spans="1:35">
      <c r="A2221" s="8" t="str">
        <f t="shared" si="327"/>
        <v/>
      </c>
      <c r="M2221" s="7" t="str">
        <f>IF(A2221="","",IF(S2221="",IF(A2221="","",VLOOKUP(K2221,calendar_price_2013,MATCH(SUMIF(A$2:A12811,A2221,L$2:L12811),Sheet2!$C$1:$P$1,0)+1,0)),S2221)*L2221)</f>
        <v/>
      </c>
      <c r="N2221" s="7" t="str">
        <f t="shared" si="321"/>
        <v/>
      </c>
      <c r="O2221" s="7" t="str">
        <f t="shared" si="322"/>
        <v/>
      </c>
      <c r="R2221" s="7" t="str">
        <f t="shared" si="323"/>
        <v/>
      </c>
      <c r="W2221" s="9" t="str">
        <f t="shared" si="324"/>
        <v/>
      </c>
      <c r="AH2221" s="9" t="str">
        <f t="shared" si="325"/>
        <v/>
      </c>
      <c r="AI2221" s="9" t="str">
        <f t="shared" si="326"/>
        <v/>
      </c>
    </row>
    <row r="2222" spans="1:35">
      <c r="A2222" s="8" t="str">
        <f t="shared" si="327"/>
        <v/>
      </c>
      <c r="M2222" s="7" t="str">
        <f>IF(A2222="","",IF(S2222="",IF(A2222="","",VLOOKUP(K2222,calendar_price_2013,MATCH(SUMIF(A$2:A12812,A2222,L$2:L12812),Sheet2!$C$1:$P$1,0)+1,0)),S2222)*L2222)</f>
        <v/>
      </c>
      <c r="N2222" s="7" t="str">
        <f t="shared" si="321"/>
        <v/>
      </c>
      <c r="O2222" s="7" t="str">
        <f t="shared" si="322"/>
        <v/>
      </c>
      <c r="R2222" s="7" t="str">
        <f t="shared" si="323"/>
        <v/>
      </c>
      <c r="W2222" s="9" t="str">
        <f t="shared" si="324"/>
        <v/>
      </c>
      <c r="AH2222" s="9" t="str">
        <f t="shared" si="325"/>
        <v/>
      </c>
      <c r="AI2222" s="9" t="str">
        <f t="shared" si="326"/>
        <v/>
      </c>
    </row>
    <row r="2223" spans="1:35">
      <c r="A2223" s="8" t="str">
        <f t="shared" si="327"/>
        <v/>
      </c>
      <c r="M2223" s="7" t="str">
        <f>IF(A2223="","",IF(S2223="",IF(A2223="","",VLOOKUP(K2223,calendar_price_2013,MATCH(SUMIF(A$2:A12813,A2223,L$2:L12813),Sheet2!$C$1:$P$1,0)+1,0)),S2223)*L2223)</f>
        <v/>
      </c>
      <c r="N2223" s="7" t="str">
        <f t="shared" si="321"/>
        <v/>
      </c>
      <c r="O2223" s="7" t="str">
        <f t="shared" si="322"/>
        <v/>
      </c>
      <c r="R2223" s="7" t="str">
        <f t="shared" si="323"/>
        <v/>
      </c>
      <c r="W2223" s="9" t="str">
        <f t="shared" si="324"/>
        <v/>
      </c>
      <c r="AH2223" s="9" t="str">
        <f t="shared" si="325"/>
        <v/>
      </c>
      <c r="AI2223" s="9" t="str">
        <f t="shared" si="326"/>
        <v/>
      </c>
    </row>
    <row r="2224" spans="1:35">
      <c r="A2224" s="8" t="str">
        <f t="shared" si="327"/>
        <v/>
      </c>
      <c r="M2224" s="7" t="str">
        <f>IF(A2224="","",IF(S2224="",IF(A2224="","",VLOOKUP(K2224,calendar_price_2013,MATCH(SUMIF(A$2:A12814,A2224,L$2:L12814),Sheet2!$C$1:$P$1,0)+1,0)),S2224)*L2224)</f>
        <v/>
      </c>
      <c r="N2224" s="7" t="str">
        <f t="shared" si="321"/>
        <v/>
      </c>
      <c r="O2224" s="7" t="str">
        <f t="shared" si="322"/>
        <v/>
      </c>
      <c r="R2224" s="7" t="str">
        <f t="shared" si="323"/>
        <v/>
      </c>
      <c r="W2224" s="9" t="str">
        <f t="shared" si="324"/>
        <v/>
      </c>
      <c r="AH2224" s="9" t="str">
        <f t="shared" si="325"/>
        <v/>
      </c>
      <c r="AI2224" s="9" t="str">
        <f t="shared" si="326"/>
        <v/>
      </c>
    </row>
    <row r="2225" spans="1:35">
      <c r="A2225" s="8" t="str">
        <f t="shared" si="327"/>
        <v/>
      </c>
      <c r="M2225" s="7" t="str">
        <f>IF(A2225="","",IF(S2225="",IF(A2225="","",VLOOKUP(K2225,calendar_price_2013,MATCH(SUMIF(A$2:A12815,A2225,L$2:L12815),Sheet2!$C$1:$P$1,0)+1,0)),S2225)*L2225)</f>
        <v/>
      </c>
      <c r="N2225" s="7" t="str">
        <f t="shared" si="321"/>
        <v/>
      </c>
      <c r="O2225" s="7" t="str">
        <f t="shared" si="322"/>
        <v/>
      </c>
      <c r="R2225" s="7" t="str">
        <f t="shared" si="323"/>
        <v/>
      </c>
      <c r="W2225" s="9" t="str">
        <f t="shared" si="324"/>
        <v/>
      </c>
      <c r="AH2225" s="9" t="str">
        <f t="shared" si="325"/>
        <v/>
      </c>
      <c r="AI2225" s="9" t="str">
        <f t="shared" si="326"/>
        <v/>
      </c>
    </row>
    <row r="2226" spans="1:35">
      <c r="A2226" s="8" t="str">
        <f t="shared" si="327"/>
        <v/>
      </c>
      <c r="M2226" s="7" t="str">
        <f>IF(A2226="","",IF(S2226="",IF(A2226="","",VLOOKUP(K2226,calendar_price_2013,MATCH(SUMIF(A$2:A12816,A2226,L$2:L12816),Sheet2!$C$1:$P$1,0)+1,0)),S2226)*L2226)</f>
        <v/>
      </c>
      <c r="N2226" s="7" t="str">
        <f t="shared" si="321"/>
        <v/>
      </c>
      <c r="O2226" s="7" t="str">
        <f t="shared" si="322"/>
        <v/>
      </c>
      <c r="R2226" s="7" t="str">
        <f t="shared" si="323"/>
        <v/>
      </c>
      <c r="W2226" s="9" t="str">
        <f t="shared" si="324"/>
        <v/>
      </c>
      <c r="AH2226" s="9" t="str">
        <f t="shared" si="325"/>
        <v/>
      </c>
      <c r="AI2226" s="9" t="str">
        <f t="shared" si="326"/>
        <v/>
      </c>
    </row>
    <row r="2227" spans="1:35">
      <c r="A2227" s="8" t="str">
        <f t="shared" si="327"/>
        <v/>
      </c>
      <c r="M2227" s="7" t="str">
        <f>IF(A2227="","",IF(S2227="",IF(A2227="","",VLOOKUP(K2227,calendar_price_2013,MATCH(SUMIF(A$2:A12817,A2227,L$2:L12817),Sheet2!$C$1:$P$1,0)+1,0)),S2227)*L2227)</f>
        <v/>
      </c>
      <c r="N2227" s="7" t="str">
        <f t="shared" si="321"/>
        <v/>
      </c>
      <c r="O2227" s="7" t="str">
        <f t="shared" si="322"/>
        <v/>
      </c>
      <c r="R2227" s="7" t="str">
        <f t="shared" si="323"/>
        <v/>
      </c>
      <c r="W2227" s="9" t="str">
        <f t="shared" si="324"/>
        <v/>
      </c>
      <c r="AH2227" s="9" t="str">
        <f t="shared" si="325"/>
        <v/>
      </c>
      <c r="AI2227" s="9" t="str">
        <f t="shared" si="326"/>
        <v/>
      </c>
    </row>
    <row r="2228" spans="1:35">
      <c r="A2228" s="8" t="str">
        <f t="shared" si="327"/>
        <v/>
      </c>
      <c r="M2228" s="7" t="str">
        <f>IF(A2228="","",IF(S2228="",IF(A2228="","",VLOOKUP(K2228,calendar_price_2013,MATCH(SUMIF(A$2:A12818,A2228,L$2:L12818),Sheet2!$C$1:$P$1,0)+1,0)),S2228)*L2228)</f>
        <v/>
      </c>
      <c r="N2228" s="7" t="str">
        <f t="shared" si="321"/>
        <v/>
      </c>
      <c r="O2228" s="7" t="str">
        <f t="shared" si="322"/>
        <v/>
      </c>
      <c r="R2228" s="7" t="str">
        <f t="shared" si="323"/>
        <v/>
      </c>
      <c r="W2228" s="9" t="str">
        <f t="shared" si="324"/>
        <v/>
      </c>
      <c r="AH2228" s="9" t="str">
        <f t="shared" si="325"/>
        <v/>
      </c>
      <c r="AI2228" s="9" t="str">
        <f t="shared" si="326"/>
        <v/>
      </c>
    </row>
    <row r="2229" spans="1:35">
      <c r="A2229" s="8" t="str">
        <f t="shared" si="327"/>
        <v/>
      </c>
      <c r="M2229" s="7" t="str">
        <f>IF(A2229="","",IF(S2229="",IF(A2229="","",VLOOKUP(K2229,calendar_price_2013,MATCH(SUMIF(A$2:A12819,A2229,L$2:L12819),Sheet2!$C$1:$P$1,0)+1,0)),S2229)*L2229)</f>
        <v/>
      </c>
      <c r="N2229" s="7" t="str">
        <f t="shared" si="321"/>
        <v/>
      </c>
      <c r="O2229" s="7" t="str">
        <f t="shared" si="322"/>
        <v/>
      </c>
      <c r="R2229" s="7" t="str">
        <f t="shared" si="323"/>
        <v/>
      </c>
      <c r="W2229" s="9" t="str">
        <f t="shared" si="324"/>
        <v/>
      </c>
      <c r="AH2229" s="9" t="str">
        <f t="shared" si="325"/>
        <v/>
      </c>
      <c r="AI2229" s="9" t="str">
        <f t="shared" si="326"/>
        <v/>
      </c>
    </row>
    <row r="2230" spans="1:35">
      <c r="A2230" s="8" t="str">
        <f t="shared" si="327"/>
        <v/>
      </c>
      <c r="M2230" s="7" t="str">
        <f>IF(A2230="","",IF(S2230="",IF(A2230="","",VLOOKUP(K2230,calendar_price_2013,MATCH(SUMIF(A$2:A12820,A2230,L$2:L12820),Sheet2!$C$1:$P$1,0)+1,0)),S2230)*L2230)</f>
        <v/>
      </c>
      <c r="N2230" s="7" t="str">
        <f t="shared" si="321"/>
        <v/>
      </c>
      <c r="O2230" s="7" t="str">
        <f t="shared" si="322"/>
        <v/>
      </c>
      <c r="R2230" s="7" t="str">
        <f t="shared" si="323"/>
        <v/>
      </c>
      <c r="W2230" s="9" t="str">
        <f t="shared" si="324"/>
        <v/>
      </c>
      <c r="AH2230" s="9" t="str">
        <f t="shared" si="325"/>
        <v/>
      </c>
      <c r="AI2230" s="9" t="str">
        <f t="shared" si="326"/>
        <v/>
      </c>
    </row>
    <row r="2231" spans="1:35">
      <c r="A2231" s="8" t="str">
        <f t="shared" si="327"/>
        <v/>
      </c>
      <c r="M2231" s="7" t="str">
        <f>IF(A2231="","",IF(S2231="",IF(A2231="","",VLOOKUP(K2231,calendar_price_2013,MATCH(SUMIF(A$2:A12821,A2231,L$2:L12821),Sheet2!$C$1:$P$1,0)+1,0)),S2231)*L2231)</f>
        <v/>
      </c>
      <c r="N2231" s="7" t="str">
        <f t="shared" si="321"/>
        <v/>
      </c>
      <c r="O2231" s="7" t="str">
        <f t="shared" si="322"/>
        <v/>
      </c>
      <c r="R2231" s="7" t="str">
        <f t="shared" si="323"/>
        <v/>
      </c>
      <c r="W2231" s="9" t="str">
        <f t="shared" si="324"/>
        <v/>
      </c>
      <c r="AH2231" s="9" t="str">
        <f t="shared" si="325"/>
        <v/>
      </c>
      <c r="AI2231" s="9" t="str">
        <f t="shared" si="326"/>
        <v/>
      </c>
    </row>
    <row r="2232" spans="1:35">
      <c r="A2232" s="8" t="str">
        <f t="shared" si="327"/>
        <v/>
      </c>
      <c r="M2232" s="7" t="str">
        <f>IF(A2232="","",IF(S2232="",IF(A2232="","",VLOOKUP(K2232,calendar_price_2013,MATCH(SUMIF(A$2:A12822,A2232,L$2:L12822),Sheet2!$C$1:$P$1,0)+1,0)),S2232)*L2232)</f>
        <v/>
      </c>
      <c r="N2232" s="7" t="str">
        <f t="shared" si="321"/>
        <v/>
      </c>
      <c r="O2232" s="7" t="str">
        <f t="shared" si="322"/>
        <v/>
      </c>
      <c r="R2232" s="7" t="str">
        <f t="shared" si="323"/>
        <v/>
      </c>
      <c r="W2232" s="9" t="str">
        <f t="shared" si="324"/>
        <v/>
      </c>
      <c r="AH2232" s="9" t="str">
        <f t="shared" si="325"/>
        <v/>
      </c>
      <c r="AI2232" s="9" t="str">
        <f t="shared" si="326"/>
        <v/>
      </c>
    </row>
    <row r="2233" spans="1:35">
      <c r="A2233" s="8" t="str">
        <f t="shared" si="327"/>
        <v/>
      </c>
      <c r="M2233" s="7" t="str">
        <f>IF(A2233="","",IF(S2233="",IF(A2233="","",VLOOKUP(K2233,calendar_price_2013,MATCH(SUMIF(A$2:A12823,A2233,L$2:L12823),Sheet2!$C$1:$P$1,0)+1,0)),S2233)*L2233)</f>
        <v/>
      </c>
      <c r="N2233" s="7" t="str">
        <f t="shared" si="321"/>
        <v/>
      </c>
      <c r="O2233" s="7" t="str">
        <f t="shared" si="322"/>
        <v/>
      </c>
      <c r="R2233" s="7" t="str">
        <f t="shared" si="323"/>
        <v/>
      </c>
      <c r="W2233" s="9" t="str">
        <f t="shared" si="324"/>
        <v/>
      </c>
      <c r="AH2233" s="9" t="str">
        <f t="shared" si="325"/>
        <v/>
      </c>
      <c r="AI2233" s="9" t="str">
        <f t="shared" si="326"/>
        <v/>
      </c>
    </row>
    <row r="2234" spans="1:35">
      <c r="A2234" s="8" t="str">
        <f t="shared" si="327"/>
        <v/>
      </c>
      <c r="M2234" s="7" t="str">
        <f>IF(A2234="","",IF(S2234="",IF(A2234="","",VLOOKUP(K2234,calendar_price_2013,MATCH(SUMIF(A$2:A12824,A2234,L$2:L12824),Sheet2!$C$1:$P$1,0)+1,0)),S2234)*L2234)</f>
        <v/>
      </c>
      <c r="N2234" s="7" t="str">
        <f t="shared" si="321"/>
        <v/>
      </c>
      <c r="O2234" s="7" t="str">
        <f t="shared" si="322"/>
        <v/>
      </c>
      <c r="R2234" s="7" t="str">
        <f t="shared" si="323"/>
        <v/>
      </c>
      <c r="W2234" s="9" t="str">
        <f t="shared" si="324"/>
        <v/>
      </c>
      <c r="AH2234" s="9" t="str">
        <f t="shared" si="325"/>
        <v/>
      </c>
      <c r="AI2234" s="9" t="str">
        <f t="shared" si="326"/>
        <v/>
      </c>
    </row>
    <row r="2235" spans="1:35">
      <c r="A2235" s="8" t="str">
        <f t="shared" si="327"/>
        <v/>
      </c>
      <c r="M2235" s="7" t="str">
        <f>IF(A2235="","",IF(S2235="",IF(A2235="","",VLOOKUP(K2235,calendar_price_2013,MATCH(SUMIF(A$2:A12825,A2235,L$2:L12825),Sheet2!$C$1:$P$1,0)+1,0)),S2235)*L2235)</f>
        <v/>
      </c>
      <c r="N2235" s="7" t="str">
        <f t="shared" si="321"/>
        <v/>
      </c>
      <c r="O2235" s="7" t="str">
        <f t="shared" si="322"/>
        <v/>
      </c>
      <c r="R2235" s="7" t="str">
        <f t="shared" si="323"/>
        <v/>
      </c>
      <c r="W2235" s="9" t="str">
        <f t="shared" si="324"/>
        <v/>
      </c>
      <c r="AH2235" s="9" t="str">
        <f t="shared" si="325"/>
        <v/>
      </c>
      <c r="AI2235" s="9" t="str">
        <f t="shared" si="326"/>
        <v/>
      </c>
    </row>
    <row r="2236" spans="1:35">
      <c r="A2236" s="8" t="str">
        <f t="shared" si="327"/>
        <v/>
      </c>
      <c r="M2236" s="7" t="str">
        <f>IF(A2236="","",IF(S2236="",IF(A2236="","",VLOOKUP(K2236,calendar_price_2013,MATCH(SUMIF(A$2:A12826,A2236,L$2:L12826),Sheet2!$C$1:$P$1,0)+1,0)),S2236)*L2236)</f>
        <v/>
      </c>
      <c r="N2236" s="7" t="str">
        <f t="shared" si="321"/>
        <v/>
      </c>
      <c r="O2236" s="7" t="str">
        <f t="shared" si="322"/>
        <v/>
      </c>
      <c r="R2236" s="7" t="str">
        <f t="shared" si="323"/>
        <v/>
      </c>
      <c r="W2236" s="9" t="str">
        <f t="shared" si="324"/>
        <v/>
      </c>
      <c r="AH2236" s="9" t="str">
        <f t="shared" si="325"/>
        <v/>
      </c>
      <c r="AI2236" s="9" t="str">
        <f t="shared" si="326"/>
        <v/>
      </c>
    </row>
    <row r="2237" spans="1:35">
      <c r="A2237" s="8" t="str">
        <f t="shared" si="327"/>
        <v/>
      </c>
      <c r="M2237" s="7" t="str">
        <f>IF(A2237="","",IF(S2237="",IF(A2237="","",VLOOKUP(K2237,calendar_price_2013,MATCH(SUMIF(A$2:A12827,A2237,L$2:L12827),Sheet2!$C$1:$P$1,0)+1,0)),S2237)*L2237)</f>
        <v/>
      </c>
      <c r="N2237" s="7" t="str">
        <f t="shared" si="321"/>
        <v/>
      </c>
      <c r="O2237" s="7" t="str">
        <f t="shared" si="322"/>
        <v/>
      </c>
      <c r="R2237" s="7" t="str">
        <f t="shared" si="323"/>
        <v/>
      </c>
      <c r="W2237" s="9" t="str">
        <f t="shared" si="324"/>
        <v/>
      </c>
      <c r="AH2237" s="9" t="str">
        <f t="shared" si="325"/>
        <v/>
      </c>
      <c r="AI2237" s="9" t="str">
        <f t="shared" si="326"/>
        <v/>
      </c>
    </row>
    <row r="2238" spans="1:35">
      <c r="A2238" s="8" t="str">
        <f t="shared" si="327"/>
        <v/>
      </c>
      <c r="M2238" s="7" t="str">
        <f>IF(A2238="","",IF(S2238="",IF(A2238="","",VLOOKUP(K2238,calendar_price_2013,MATCH(SUMIF(A$2:A12828,A2238,L$2:L12828),Sheet2!$C$1:$P$1,0)+1,0)),S2238)*L2238)</f>
        <v/>
      </c>
      <c r="N2238" s="7" t="str">
        <f t="shared" si="321"/>
        <v/>
      </c>
      <c r="O2238" s="7" t="str">
        <f t="shared" si="322"/>
        <v/>
      </c>
      <c r="R2238" s="7" t="str">
        <f t="shared" si="323"/>
        <v/>
      </c>
      <c r="W2238" s="9" t="str">
        <f t="shared" si="324"/>
        <v/>
      </c>
      <c r="AH2238" s="9" t="str">
        <f t="shared" si="325"/>
        <v/>
      </c>
      <c r="AI2238" s="9" t="str">
        <f t="shared" si="326"/>
        <v/>
      </c>
    </row>
    <row r="2239" spans="1:35">
      <c r="A2239" s="8" t="str">
        <f t="shared" si="327"/>
        <v/>
      </c>
      <c r="M2239" s="7" t="str">
        <f>IF(A2239="","",IF(S2239="",IF(A2239="","",VLOOKUP(K2239,calendar_price_2013,MATCH(SUMIF(A$2:A12829,A2239,L$2:L12829),Sheet2!$C$1:$P$1,0)+1,0)),S2239)*L2239)</f>
        <v/>
      </c>
      <c r="N2239" s="7" t="str">
        <f t="shared" si="321"/>
        <v/>
      </c>
      <c r="O2239" s="7" t="str">
        <f t="shared" si="322"/>
        <v/>
      </c>
      <c r="R2239" s="7" t="str">
        <f t="shared" si="323"/>
        <v/>
      </c>
      <c r="W2239" s="9" t="str">
        <f t="shared" si="324"/>
        <v/>
      </c>
      <c r="AH2239" s="9" t="str">
        <f t="shared" si="325"/>
        <v/>
      </c>
      <c r="AI2239" s="9" t="str">
        <f t="shared" si="326"/>
        <v/>
      </c>
    </row>
    <row r="2240" spans="1:35">
      <c r="A2240" s="8" t="str">
        <f t="shared" si="327"/>
        <v/>
      </c>
      <c r="M2240" s="7" t="str">
        <f>IF(A2240="","",IF(S2240="",IF(A2240="","",VLOOKUP(K2240,calendar_price_2013,MATCH(SUMIF(A$2:A12830,A2240,L$2:L12830),Sheet2!$C$1:$P$1,0)+1,0)),S2240)*L2240)</f>
        <v/>
      </c>
      <c r="N2240" s="7" t="str">
        <f t="shared" si="321"/>
        <v/>
      </c>
      <c r="O2240" s="7" t="str">
        <f t="shared" si="322"/>
        <v/>
      </c>
      <c r="R2240" s="7" t="str">
        <f t="shared" si="323"/>
        <v/>
      </c>
      <c r="W2240" s="9" t="str">
        <f t="shared" si="324"/>
        <v/>
      </c>
      <c r="AH2240" s="9" t="str">
        <f t="shared" si="325"/>
        <v/>
      </c>
      <c r="AI2240" s="9" t="str">
        <f t="shared" si="326"/>
        <v/>
      </c>
    </row>
    <row r="2241" spans="1:35">
      <c r="A2241" s="8" t="str">
        <f t="shared" si="327"/>
        <v/>
      </c>
      <c r="M2241" s="7" t="str">
        <f>IF(A2241="","",IF(S2241="",IF(A2241="","",VLOOKUP(K2241,calendar_price_2013,MATCH(SUMIF(A$2:A12831,A2241,L$2:L12831),Sheet2!$C$1:$P$1,0)+1,0)),S2241)*L2241)</f>
        <v/>
      </c>
      <c r="N2241" s="7" t="str">
        <f t="shared" si="321"/>
        <v/>
      </c>
      <c r="O2241" s="7" t="str">
        <f t="shared" si="322"/>
        <v/>
      </c>
      <c r="R2241" s="7" t="str">
        <f t="shared" si="323"/>
        <v/>
      </c>
      <c r="W2241" s="9" t="str">
        <f t="shared" si="324"/>
        <v/>
      </c>
      <c r="AH2241" s="9" t="str">
        <f t="shared" si="325"/>
        <v/>
      </c>
      <c r="AI2241" s="9" t="str">
        <f t="shared" si="326"/>
        <v/>
      </c>
    </row>
    <row r="2242" spans="1:35">
      <c r="A2242" s="8" t="str">
        <f t="shared" si="327"/>
        <v/>
      </c>
      <c r="M2242" s="7" t="str">
        <f>IF(A2242="","",IF(S2242="",IF(A2242="","",VLOOKUP(K2242,calendar_price_2013,MATCH(SUMIF(A$2:A12832,A2242,L$2:L12832),Sheet2!$C$1:$P$1,0)+1,0)),S2242)*L2242)</f>
        <v/>
      </c>
      <c r="N2242" s="7" t="str">
        <f t="shared" si="321"/>
        <v/>
      </c>
      <c r="O2242" s="7" t="str">
        <f t="shared" si="322"/>
        <v/>
      </c>
      <c r="R2242" s="7" t="str">
        <f t="shared" si="323"/>
        <v/>
      </c>
      <c r="W2242" s="9" t="str">
        <f t="shared" si="324"/>
        <v/>
      </c>
      <c r="AH2242" s="9" t="str">
        <f t="shared" si="325"/>
        <v/>
      </c>
      <c r="AI2242" s="9" t="str">
        <f t="shared" si="326"/>
        <v/>
      </c>
    </row>
    <row r="2243" spans="1:35">
      <c r="A2243" s="8" t="str">
        <f t="shared" si="327"/>
        <v/>
      </c>
      <c r="M2243" s="7" t="str">
        <f>IF(A2243="","",IF(S2243="",IF(A2243="","",VLOOKUP(K2243,calendar_price_2013,MATCH(SUMIF(A$2:A12833,A2243,L$2:L12833),Sheet2!$C$1:$P$1,0)+1,0)),S2243)*L2243)</f>
        <v/>
      </c>
      <c r="N2243" s="7" t="str">
        <f t="shared" si="321"/>
        <v/>
      </c>
      <c r="O2243" s="7" t="str">
        <f t="shared" si="322"/>
        <v/>
      </c>
      <c r="R2243" s="7" t="str">
        <f t="shared" si="323"/>
        <v/>
      </c>
      <c r="W2243" s="9" t="str">
        <f t="shared" si="324"/>
        <v/>
      </c>
      <c r="AH2243" s="9" t="str">
        <f t="shared" si="325"/>
        <v/>
      </c>
      <c r="AI2243" s="9" t="str">
        <f t="shared" si="326"/>
        <v/>
      </c>
    </row>
    <row r="2244" spans="1:35">
      <c r="A2244" s="8" t="str">
        <f t="shared" si="327"/>
        <v/>
      </c>
      <c r="M2244" s="7" t="str">
        <f>IF(A2244="","",IF(S2244="",IF(A2244="","",VLOOKUP(K2244,calendar_price_2013,MATCH(SUMIF(A$2:A12834,A2244,L$2:L12834),Sheet2!$C$1:$P$1,0)+1,0)),S2244)*L2244)</f>
        <v/>
      </c>
      <c r="N2244" s="7" t="str">
        <f t="shared" si="321"/>
        <v/>
      </c>
      <c r="O2244" s="7" t="str">
        <f t="shared" si="322"/>
        <v/>
      </c>
      <c r="R2244" s="7" t="str">
        <f t="shared" si="323"/>
        <v/>
      </c>
      <c r="W2244" s="9" t="str">
        <f t="shared" si="324"/>
        <v/>
      </c>
      <c r="AH2244" s="9" t="str">
        <f t="shared" si="325"/>
        <v/>
      </c>
      <c r="AI2244" s="9" t="str">
        <f t="shared" si="326"/>
        <v/>
      </c>
    </row>
    <row r="2245" spans="1:35">
      <c r="A2245" s="8" t="str">
        <f t="shared" si="327"/>
        <v/>
      </c>
      <c r="M2245" s="7" t="str">
        <f>IF(A2245="","",IF(S2245="",IF(A2245="","",VLOOKUP(K2245,calendar_price_2013,MATCH(SUMIF(A$2:A12835,A2245,L$2:L12835),Sheet2!$C$1:$P$1,0)+1,0)),S2245)*L2245)</f>
        <v/>
      </c>
      <c r="N2245" s="7" t="str">
        <f t="shared" si="321"/>
        <v/>
      </c>
      <c r="O2245" s="7" t="str">
        <f t="shared" si="322"/>
        <v/>
      </c>
      <c r="R2245" s="7" t="str">
        <f t="shared" si="323"/>
        <v/>
      </c>
      <c r="W2245" s="9" t="str">
        <f t="shared" si="324"/>
        <v/>
      </c>
      <c r="AH2245" s="9" t="str">
        <f t="shared" si="325"/>
        <v/>
      </c>
      <c r="AI2245" s="9" t="str">
        <f t="shared" si="326"/>
        <v/>
      </c>
    </row>
    <row r="2246" spans="1:35">
      <c r="A2246" s="8" t="str">
        <f t="shared" si="327"/>
        <v/>
      </c>
      <c r="M2246" s="7" t="str">
        <f>IF(A2246="","",IF(S2246="",IF(A2246="","",VLOOKUP(K2246,calendar_price_2013,MATCH(SUMIF(A$2:A12836,A2246,L$2:L12836),Sheet2!$C$1:$P$1,0)+1,0)),S2246)*L2246)</f>
        <v/>
      </c>
      <c r="N2246" s="7" t="str">
        <f t="shared" si="321"/>
        <v/>
      </c>
      <c r="O2246" s="7" t="str">
        <f t="shared" si="322"/>
        <v/>
      </c>
      <c r="R2246" s="7" t="str">
        <f t="shared" si="323"/>
        <v/>
      </c>
      <c r="W2246" s="9" t="str">
        <f t="shared" si="324"/>
        <v/>
      </c>
      <c r="AH2246" s="9" t="str">
        <f t="shared" si="325"/>
        <v/>
      </c>
      <c r="AI2246" s="9" t="str">
        <f t="shared" si="326"/>
        <v/>
      </c>
    </row>
    <row r="2247" spans="1:35">
      <c r="A2247" s="8" t="str">
        <f t="shared" si="327"/>
        <v/>
      </c>
      <c r="M2247" s="7" t="str">
        <f>IF(A2247="","",IF(S2247="",IF(A2247="","",VLOOKUP(K2247,calendar_price_2013,MATCH(SUMIF(A$2:A12837,A2247,L$2:L12837),Sheet2!$C$1:$P$1,0)+1,0)),S2247)*L2247)</f>
        <v/>
      </c>
      <c r="N2247" s="7" t="str">
        <f t="shared" si="321"/>
        <v/>
      </c>
      <c r="O2247" s="7" t="str">
        <f t="shared" si="322"/>
        <v/>
      </c>
      <c r="R2247" s="7" t="str">
        <f t="shared" si="323"/>
        <v/>
      </c>
      <c r="W2247" s="9" t="str">
        <f t="shared" si="324"/>
        <v/>
      </c>
      <c r="AH2247" s="9" t="str">
        <f t="shared" si="325"/>
        <v/>
      </c>
      <c r="AI2247" s="9" t="str">
        <f t="shared" si="326"/>
        <v/>
      </c>
    </row>
    <row r="2248" spans="1:35">
      <c r="A2248" s="8" t="str">
        <f t="shared" si="327"/>
        <v/>
      </c>
      <c r="M2248" s="7" t="str">
        <f>IF(A2248="","",IF(S2248="",IF(A2248="","",VLOOKUP(K2248,calendar_price_2013,MATCH(SUMIF(A$2:A12838,A2248,L$2:L12838),Sheet2!$C$1:$P$1,0)+1,0)),S2248)*L2248)</f>
        <v/>
      </c>
      <c r="N2248" s="7" t="str">
        <f t="shared" si="321"/>
        <v/>
      </c>
      <c r="O2248" s="7" t="str">
        <f t="shared" si="322"/>
        <v/>
      </c>
      <c r="R2248" s="7" t="str">
        <f t="shared" si="323"/>
        <v/>
      </c>
      <c r="W2248" s="9" t="str">
        <f t="shared" si="324"/>
        <v/>
      </c>
      <c r="AH2248" s="9" t="str">
        <f t="shared" si="325"/>
        <v/>
      </c>
      <c r="AI2248" s="9" t="str">
        <f t="shared" si="326"/>
        <v/>
      </c>
    </row>
    <row r="2249" spans="1:35">
      <c r="A2249" s="8" t="str">
        <f t="shared" si="327"/>
        <v/>
      </c>
      <c r="M2249" s="7" t="str">
        <f>IF(A2249="","",IF(S2249="",IF(A2249="","",VLOOKUP(K2249,calendar_price_2013,MATCH(SUMIF(A$2:A12839,A2249,L$2:L12839),Sheet2!$C$1:$P$1,0)+1,0)),S2249)*L2249)</f>
        <v/>
      </c>
      <c r="N2249" s="7" t="str">
        <f t="shared" si="321"/>
        <v/>
      </c>
      <c r="O2249" s="7" t="str">
        <f t="shared" si="322"/>
        <v/>
      </c>
      <c r="R2249" s="7" t="str">
        <f t="shared" si="323"/>
        <v/>
      </c>
      <c r="W2249" s="9" t="str">
        <f t="shared" si="324"/>
        <v/>
      </c>
      <c r="AH2249" s="9" t="str">
        <f t="shared" si="325"/>
        <v/>
      </c>
      <c r="AI2249" s="9" t="str">
        <f t="shared" si="326"/>
        <v/>
      </c>
    </row>
    <row r="2250" spans="1:35">
      <c r="A2250" s="8" t="str">
        <f t="shared" si="327"/>
        <v/>
      </c>
      <c r="M2250" s="7" t="str">
        <f>IF(A2250="","",IF(S2250="",IF(A2250="","",VLOOKUP(K2250,calendar_price_2013,MATCH(SUMIF(A$2:A12840,A2250,L$2:L12840),Sheet2!$C$1:$P$1,0)+1,0)),S2250)*L2250)</f>
        <v/>
      </c>
      <c r="N2250" s="7" t="str">
        <f t="shared" si="321"/>
        <v/>
      </c>
      <c r="O2250" s="7" t="str">
        <f t="shared" si="322"/>
        <v/>
      </c>
      <c r="R2250" s="7" t="str">
        <f t="shared" si="323"/>
        <v/>
      </c>
      <c r="W2250" s="9" t="str">
        <f t="shared" si="324"/>
        <v/>
      </c>
      <c r="AH2250" s="9" t="str">
        <f t="shared" si="325"/>
        <v/>
      </c>
      <c r="AI2250" s="9" t="str">
        <f t="shared" si="326"/>
        <v/>
      </c>
    </row>
    <row r="2251" spans="1:35">
      <c r="A2251" s="8" t="str">
        <f t="shared" si="327"/>
        <v/>
      </c>
      <c r="M2251" s="7" t="str">
        <f>IF(A2251="","",IF(S2251="",IF(A2251="","",VLOOKUP(K2251,calendar_price_2013,MATCH(SUMIF(A$2:A12841,A2251,L$2:L12841),Sheet2!$C$1:$P$1,0)+1,0)),S2251)*L2251)</f>
        <v/>
      </c>
      <c r="N2251" s="7" t="str">
        <f t="shared" si="321"/>
        <v/>
      </c>
      <c r="O2251" s="7" t="str">
        <f t="shared" si="322"/>
        <v/>
      </c>
      <c r="R2251" s="7" t="str">
        <f t="shared" si="323"/>
        <v/>
      </c>
      <c r="W2251" s="9" t="str">
        <f t="shared" si="324"/>
        <v/>
      </c>
      <c r="AH2251" s="9" t="str">
        <f t="shared" si="325"/>
        <v/>
      </c>
      <c r="AI2251" s="9" t="str">
        <f t="shared" si="326"/>
        <v/>
      </c>
    </row>
    <row r="2252" spans="1:35">
      <c r="A2252" s="8" t="str">
        <f t="shared" si="327"/>
        <v/>
      </c>
      <c r="M2252" s="7" t="str">
        <f>IF(A2252="","",IF(S2252="",IF(A2252="","",VLOOKUP(K2252,calendar_price_2013,MATCH(SUMIF(A$2:A12842,A2252,L$2:L12842),Sheet2!$C$1:$P$1,0)+1,0)),S2252)*L2252)</f>
        <v/>
      </c>
      <c r="N2252" s="7" t="str">
        <f t="shared" si="321"/>
        <v/>
      </c>
      <c r="O2252" s="7" t="str">
        <f t="shared" si="322"/>
        <v/>
      </c>
      <c r="R2252" s="7" t="str">
        <f t="shared" si="323"/>
        <v/>
      </c>
      <c r="W2252" s="9" t="str">
        <f t="shared" si="324"/>
        <v/>
      </c>
      <c r="AH2252" s="9" t="str">
        <f t="shared" si="325"/>
        <v/>
      </c>
      <c r="AI2252" s="9" t="str">
        <f t="shared" si="326"/>
        <v/>
      </c>
    </row>
    <row r="2253" spans="1:35">
      <c r="A2253" s="8" t="str">
        <f t="shared" si="327"/>
        <v/>
      </c>
      <c r="M2253" s="7" t="str">
        <f>IF(A2253="","",IF(S2253="",IF(A2253="","",VLOOKUP(K2253,calendar_price_2013,MATCH(SUMIF(A$2:A12843,A2253,L$2:L12843),Sheet2!$C$1:$P$1,0)+1,0)),S2253)*L2253)</f>
        <v/>
      </c>
      <c r="N2253" s="7" t="str">
        <f t="shared" si="321"/>
        <v/>
      </c>
      <c r="O2253" s="7" t="str">
        <f t="shared" si="322"/>
        <v/>
      </c>
      <c r="R2253" s="7" t="str">
        <f t="shared" si="323"/>
        <v/>
      </c>
      <c r="W2253" s="9" t="str">
        <f t="shared" si="324"/>
        <v/>
      </c>
      <c r="AH2253" s="9" t="str">
        <f t="shared" si="325"/>
        <v/>
      </c>
      <c r="AI2253" s="9" t="str">
        <f t="shared" si="326"/>
        <v/>
      </c>
    </row>
    <row r="2254" spans="1:35">
      <c r="A2254" s="8" t="str">
        <f t="shared" si="327"/>
        <v/>
      </c>
      <c r="M2254" s="7" t="str">
        <f>IF(A2254="","",IF(S2254="",IF(A2254="","",VLOOKUP(K2254,calendar_price_2013,MATCH(SUMIF(A$2:A12844,A2254,L$2:L12844),Sheet2!$C$1:$P$1,0)+1,0)),S2254)*L2254)</f>
        <v/>
      </c>
      <c r="N2254" s="7" t="str">
        <f t="shared" si="321"/>
        <v/>
      </c>
      <c r="O2254" s="7" t="str">
        <f t="shared" si="322"/>
        <v/>
      </c>
      <c r="R2254" s="7" t="str">
        <f t="shared" si="323"/>
        <v/>
      </c>
      <c r="W2254" s="9" t="str">
        <f t="shared" si="324"/>
        <v/>
      </c>
      <c r="AH2254" s="9" t="str">
        <f t="shared" si="325"/>
        <v/>
      </c>
      <c r="AI2254" s="9" t="str">
        <f t="shared" si="326"/>
        <v/>
      </c>
    </row>
    <row r="2255" spans="1:35">
      <c r="A2255" s="8" t="str">
        <f t="shared" si="327"/>
        <v/>
      </c>
      <c r="M2255" s="7" t="str">
        <f>IF(A2255="","",IF(S2255="",IF(A2255="","",VLOOKUP(K2255,calendar_price_2013,MATCH(SUMIF(A$2:A12845,A2255,L$2:L12845),Sheet2!$C$1:$P$1,0)+1,0)),S2255)*L2255)</f>
        <v/>
      </c>
      <c r="N2255" s="7" t="str">
        <f t="shared" si="321"/>
        <v/>
      </c>
      <c r="O2255" s="7" t="str">
        <f t="shared" si="322"/>
        <v/>
      </c>
      <c r="R2255" s="7" t="str">
        <f t="shared" si="323"/>
        <v/>
      </c>
      <c r="W2255" s="9" t="str">
        <f t="shared" si="324"/>
        <v/>
      </c>
      <c r="AH2255" s="9" t="str">
        <f t="shared" si="325"/>
        <v/>
      </c>
      <c r="AI2255" s="9" t="str">
        <f t="shared" si="326"/>
        <v/>
      </c>
    </row>
    <row r="2256" spans="1:35">
      <c r="A2256" s="8" t="str">
        <f t="shared" si="327"/>
        <v/>
      </c>
      <c r="M2256" s="7" t="str">
        <f>IF(A2256="","",IF(S2256="",IF(A2256="","",VLOOKUP(K2256,calendar_price_2013,MATCH(SUMIF(A$2:A12846,A2256,L$2:L12846),Sheet2!$C$1:$P$1,0)+1,0)),S2256)*L2256)</f>
        <v/>
      </c>
      <c r="N2256" s="7" t="str">
        <f t="shared" si="321"/>
        <v/>
      </c>
      <c r="O2256" s="7" t="str">
        <f t="shared" si="322"/>
        <v/>
      </c>
      <c r="R2256" s="7" t="str">
        <f t="shared" si="323"/>
        <v/>
      </c>
      <c r="W2256" s="9" t="str">
        <f t="shared" si="324"/>
        <v/>
      </c>
      <c r="AH2256" s="9" t="str">
        <f t="shared" si="325"/>
        <v/>
      </c>
      <c r="AI2256" s="9" t="str">
        <f t="shared" si="326"/>
        <v/>
      </c>
    </row>
    <row r="2257" spans="1:35">
      <c r="A2257" s="8" t="str">
        <f t="shared" si="327"/>
        <v/>
      </c>
      <c r="M2257" s="7" t="str">
        <f>IF(A2257="","",IF(S2257="",IF(A2257="","",VLOOKUP(K2257,calendar_price_2013,MATCH(SUMIF(A$2:A12847,A2257,L$2:L12847),Sheet2!$C$1:$P$1,0)+1,0)),S2257)*L2257)</f>
        <v/>
      </c>
      <c r="N2257" s="7" t="str">
        <f t="shared" si="321"/>
        <v/>
      </c>
      <c r="O2257" s="7" t="str">
        <f t="shared" si="322"/>
        <v/>
      </c>
      <c r="R2257" s="7" t="str">
        <f t="shared" si="323"/>
        <v/>
      </c>
      <c r="W2257" s="9" t="str">
        <f t="shared" si="324"/>
        <v/>
      </c>
      <c r="AH2257" s="9" t="str">
        <f t="shared" si="325"/>
        <v/>
      </c>
      <c r="AI2257" s="9" t="str">
        <f t="shared" si="326"/>
        <v/>
      </c>
    </row>
    <row r="2258" spans="1:35">
      <c r="A2258" s="8" t="str">
        <f t="shared" si="327"/>
        <v/>
      </c>
      <c r="M2258" s="7" t="str">
        <f>IF(A2258="","",IF(S2258="",IF(A2258="","",VLOOKUP(K2258,calendar_price_2013,MATCH(SUMIF(A$2:A12848,A2258,L$2:L12848),Sheet2!$C$1:$P$1,0)+1,0)),S2258)*L2258)</f>
        <v/>
      </c>
      <c r="N2258" s="7" t="str">
        <f t="shared" si="321"/>
        <v/>
      </c>
      <c r="O2258" s="7" t="str">
        <f t="shared" si="322"/>
        <v/>
      </c>
      <c r="R2258" s="7" t="str">
        <f t="shared" si="323"/>
        <v/>
      </c>
      <c r="W2258" s="9" t="str">
        <f t="shared" si="324"/>
        <v/>
      </c>
      <c r="AH2258" s="9" t="str">
        <f t="shared" si="325"/>
        <v/>
      </c>
      <c r="AI2258" s="9" t="str">
        <f t="shared" si="326"/>
        <v/>
      </c>
    </row>
    <row r="2259" spans="1:35">
      <c r="A2259" s="8" t="str">
        <f t="shared" si="327"/>
        <v/>
      </c>
      <c r="M2259" s="7" t="str">
        <f>IF(A2259="","",IF(S2259="",IF(A2259="","",VLOOKUP(K2259,calendar_price_2013,MATCH(SUMIF(A$2:A12849,A2259,L$2:L12849),Sheet2!$C$1:$P$1,0)+1,0)),S2259)*L2259)</f>
        <v/>
      </c>
      <c r="N2259" s="7" t="str">
        <f t="shared" si="321"/>
        <v/>
      </c>
      <c r="O2259" s="7" t="str">
        <f t="shared" si="322"/>
        <v/>
      </c>
      <c r="R2259" s="7" t="str">
        <f t="shared" si="323"/>
        <v/>
      </c>
      <c r="W2259" s="9" t="str">
        <f t="shared" si="324"/>
        <v/>
      </c>
      <c r="AH2259" s="9" t="str">
        <f t="shared" si="325"/>
        <v/>
      </c>
      <c r="AI2259" s="9" t="str">
        <f t="shared" si="326"/>
        <v/>
      </c>
    </row>
    <row r="2260" spans="1:35">
      <c r="A2260" s="8" t="str">
        <f t="shared" si="327"/>
        <v/>
      </c>
      <c r="M2260" s="7" t="str">
        <f>IF(A2260="","",IF(S2260="",IF(A2260="","",VLOOKUP(K2260,calendar_price_2013,MATCH(SUMIF(A$2:A12850,A2260,L$2:L12850),Sheet2!$C$1:$P$1,0)+1,0)),S2260)*L2260)</f>
        <v/>
      </c>
      <c r="N2260" s="7" t="str">
        <f t="shared" si="321"/>
        <v/>
      </c>
      <c r="O2260" s="7" t="str">
        <f t="shared" si="322"/>
        <v/>
      </c>
      <c r="R2260" s="7" t="str">
        <f t="shared" si="323"/>
        <v/>
      </c>
      <c r="W2260" s="9" t="str">
        <f t="shared" si="324"/>
        <v/>
      </c>
      <c r="AH2260" s="9" t="str">
        <f t="shared" si="325"/>
        <v/>
      </c>
      <c r="AI2260" s="9" t="str">
        <f t="shared" si="326"/>
        <v/>
      </c>
    </row>
    <row r="2261" spans="1:35">
      <c r="A2261" s="8" t="str">
        <f t="shared" si="327"/>
        <v/>
      </c>
      <c r="M2261" s="7" t="str">
        <f>IF(A2261="","",IF(S2261="",IF(A2261="","",VLOOKUP(K2261,calendar_price_2013,MATCH(SUMIF(A$2:A12851,A2261,L$2:L12851),Sheet2!$C$1:$P$1,0)+1,0)),S2261)*L2261)</f>
        <v/>
      </c>
      <c r="N2261" s="7" t="str">
        <f t="shared" si="321"/>
        <v/>
      </c>
      <c r="O2261" s="7" t="str">
        <f t="shared" si="322"/>
        <v/>
      </c>
      <c r="R2261" s="7" t="str">
        <f t="shared" si="323"/>
        <v/>
      </c>
      <c r="W2261" s="9" t="str">
        <f t="shared" si="324"/>
        <v/>
      </c>
      <c r="AH2261" s="9" t="str">
        <f t="shared" si="325"/>
        <v/>
      </c>
      <c r="AI2261" s="9" t="str">
        <f t="shared" si="326"/>
        <v/>
      </c>
    </row>
    <row r="2262" spans="1:35">
      <c r="A2262" s="8" t="str">
        <f t="shared" si="327"/>
        <v/>
      </c>
      <c r="M2262" s="7" t="str">
        <f>IF(A2262="","",IF(S2262="",IF(A2262="","",VLOOKUP(K2262,calendar_price_2013,MATCH(SUMIF(A$2:A12852,A2262,L$2:L12852),Sheet2!$C$1:$P$1,0)+1,0)),S2262)*L2262)</f>
        <v/>
      </c>
      <c r="N2262" s="7" t="str">
        <f t="shared" si="321"/>
        <v/>
      </c>
      <c r="O2262" s="7" t="str">
        <f t="shared" si="322"/>
        <v/>
      </c>
      <c r="R2262" s="7" t="str">
        <f t="shared" si="323"/>
        <v/>
      </c>
      <c r="W2262" s="9" t="str">
        <f t="shared" si="324"/>
        <v/>
      </c>
      <c r="AH2262" s="9" t="str">
        <f t="shared" si="325"/>
        <v/>
      </c>
      <c r="AI2262" s="9" t="str">
        <f t="shared" si="326"/>
        <v/>
      </c>
    </row>
    <row r="2263" spans="1:35">
      <c r="A2263" s="8" t="str">
        <f t="shared" si="327"/>
        <v/>
      </c>
      <c r="M2263" s="7" t="str">
        <f>IF(A2263="","",IF(S2263="",IF(A2263="","",VLOOKUP(K2263,calendar_price_2013,MATCH(SUMIF(A$2:A12853,A2263,L$2:L12853),Sheet2!$C$1:$P$1,0)+1,0)),S2263)*L2263)</f>
        <v/>
      </c>
      <c r="N2263" s="7" t="str">
        <f t="shared" si="321"/>
        <v/>
      </c>
      <c r="O2263" s="7" t="str">
        <f t="shared" si="322"/>
        <v/>
      </c>
      <c r="R2263" s="7" t="str">
        <f t="shared" si="323"/>
        <v/>
      </c>
      <c r="W2263" s="9" t="str">
        <f t="shared" si="324"/>
        <v/>
      </c>
      <c r="AH2263" s="9" t="str">
        <f t="shared" si="325"/>
        <v/>
      </c>
      <c r="AI2263" s="9" t="str">
        <f t="shared" si="326"/>
        <v/>
      </c>
    </row>
    <row r="2264" spans="1:35">
      <c r="A2264" s="8" t="str">
        <f t="shared" si="327"/>
        <v/>
      </c>
      <c r="M2264" s="7" t="str">
        <f>IF(A2264="","",IF(S2264="",IF(A2264="","",VLOOKUP(K2264,calendar_price_2013,MATCH(SUMIF(A$2:A12854,A2264,L$2:L12854),Sheet2!$C$1:$P$1,0)+1,0)),S2264)*L2264)</f>
        <v/>
      </c>
      <c r="N2264" s="7" t="str">
        <f t="shared" si="321"/>
        <v/>
      </c>
      <c r="O2264" s="7" t="str">
        <f t="shared" si="322"/>
        <v/>
      </c>
      <c r="R2264" s="7" t="str">
        <f t="shared" si="323"/>
        <v/>
      </c>
      <c r="W2264" s="9" t="str">
        <f t="shared" si="324"/>
        <v/>
      </c>
      <c r="AH2264" s="9" t="str">
        <f t="shared" si="325"/>
        <v/>
      </c>
      <c r="AI2264" s="9" t="str">
        <f t="shared" si="326"/>
        <v/>
      </c>
    </row>
    <row r="2265" spans="1:35">
      <c r="A2265" s="8" t="str">
        <f t="shared" si="327"/>
        <v/>
      </c>
      <c r="M2265" s="7" t="str">
        <f>IF(A2265="","",IF(S2265="",IF(A2265="","",VLOOKUP(K2265,calendar_price_2013,MATCH(SUMIF(A$2:A12855,A2265,L$2:L12855),Sheet2!$C$1:$P$1,0)+1,0)),S2265)*L2265)</f>
        <v/>
      </c>
      <c r="N2265" s="7" t="str">
        <f t="shared" si="321"/>
        <v/>
      </c>
      <c r="O2265" s="7" t="str">
        <f t="shared" si="322"/>
        <v/>
      </c>
      <c r="R2265" s="7" t="str">
        <f t="shared" si="323"/>
        <v/>
      </c>
      <c r="W2265" s="9" t="str">
        <f t="shared" si="324"/>
        <v/>
      </c>
      <c r="AH2265" s="9" t="str">
        <f t="shared" si="325"/>
        <v/>
      </c>
      <c r="AI2265" s="9" t="str">
        <f t="shared" si="326"/>
        <v/>
      </c>
    </row>
    <row r="2266" spans="1:35">
      <c r="A2266" s="8" t="str">
        <f t="shared" si="327"/>
        <v/>
      </c>
      <c r="M2266" s="7" t="str">
        <f>IF(A2266="","",IF(S2266="",IF(A2266="","",VLOOKUP(K2266,calendar_price_2013,MATCH(SUMIF(A$2:A12856,A2266,L$2:L12856),Sheet2!$C$1:$P$1,0)+1,0)),S2266)*L2266)</f>
        <v/>
      </c>
      <c r="N2266" s="7" t="str">
        <f t="shared" si="321"/>
        <v/>
      </c>
      <c r="O2266" s="7" t="str">
        <f t="shared" si="322"/>
        <v/>
      </c>
      <c r="R2266" s="7" t="str">
        <f t="shared" si="323"/>
        <v/>
      </c>
      <c r="W2266" s="9" t="str">
        <f t="shared" si="324"/>
        <v/>
      </c>
      <c r="AH2266" s="9" t="str">
        <f t="shared" si="325"/>
        <v/>
      </c>
      <c r="AI2266" s="9" t="str">
        <f t="shared" si="326"/>
        <v/>
      </c>
    </row>
    <row r="2267" spans="1:35">
      <c r="A2267" s="8" t="str">
        <f t="shared" si="327"/>
        <v/>
      </c>
      <c r="M2267" s="7" t="str">
        <f>IF(A2267="","",IF(S2267="",IF(A2267="","",VLOOKUP(K2267,calendar_price_2013,MATCH(SUMIF(A$2:A12857,A2267,L$2:L12857),Sheet2!$C$1:$P$1,0)+1,0)),S2267)*L2267)</f>
        <v/>
      </c>
      <c r="N2267" s="7" t="str">
        <f t="shared" si="321"/>
        <v/>
      </c>
      <c r="O2267" s="7" t="str">
        <f t="shared" si="322"/>
        <v/>
      </c>
      <c r="R2267" s="7" t="str">
        <f t="shared" si="323"/>
        <v/>
      </c>
      <c r="W2267" s="9" t="str">
        <f t="shared" si="324"/>
        <v/>
      </c>
      <c r="AH2267" s="9" t="str">
        <f t="shared" si="325"/>
        <v/>
      </c>
      <c r="AI2267" s="9" t="str">
        <f t="shared" si="326"/>
        <v/>
      </c>
    </row>
    <row r="2268" spans="1:35">
      <c r="A2268" s="8" t="str">
        <f t="shared" si="327"/>
        <v/>
      </c>
      <c r="M2268" s="7" t="str">
        <f>IF(A2268="","",IF(S2268="",IF(A2268="","",VLOOKUP(K2268,calendar_price_2013,MATCH(SUMIF(A$2:A12858,A2268,L$2:L12858),Sheet2!$C$1:$P$1,0)+1,0)),S2268)*L2268)</f>
        <v/>
      </c>
      <c r="N2268" s="7" t="str">
        <f t="shared" si="321"/>
        <v/>
      </c>
      <c r="O2268" s="7" t="str">
        <f t="shared" si="322"/>
        <v/>
      </c>
      <c r="R2268" s="7" t="str">
        <f t="shared" si="323"/>
        <v/>
      </c>
      <c r="W2268" s="9" t="str">
        <f t="shared" si="324"/>
        <v/>
      </c>
      <c r="AH2268" s="9" t="str">
        <f t="shared" si="325"/>
        <v/>
      </c>
      <c r="AI2268" s="9" t="str">
        <f t="shared" si="326"/>
        <v/>
      </c>
    </row>
    <row r="2269" spans="1:35">
      <c r="A2269" s="8" t="str">
        <f t="shared" si="327"/>
        <v/>
      </c>
      <c r="M2269" s="7" t="str">
        <f>IF(A2269="","",IF(S2269="",IF(A2269="","",VLOOKUP(K2269,calendar_price_2013,MATCH(SUMIF(A$2:A12859,A2269,L$2:L12859),Sheet2!$C$1:$P$1,0)+1,0)),S2269)*L2269)</f>
        <v/>
      </c>
      <c r="N2269" s="7" t="str">
        <f t="shared" si="321"/>
        <v/>
      </c>
      <c r="O2269" s="7" t="str">
        <f t="shared" si="322"/>
        <v/>
      </c>
      <c r="R2269" s="7" t="str">
        <f t="shared" si="323"/>
        <v/>
      </c>
      <c r="W2269" s="9" t="str">
        <f t="shared" si="324"/>
        <v/>
      </c>
      <c r="AH2269" s="9" t="str">
        <f t="shared" si="325"/>
        <v/>
      </c>
      <c r="AI2269" s="9" t="str">
        <f t="shared" si="326"/>
        <v/>
      </c>
    </row>
    <row r="2270" spans="1:35">
      <c r="A2270" s="8" t="str">
        <f t="shared" si="327"/>
        <v/>
      </c>
      <c r="M2270" s="7" t="str">
        <f>IF(A2270="","",IF(S2270="",IF(A2270="","",VLOOKUP(K2270,calendar_price_2013,MATCH(SUMIF(A$2:A12860,A2270,L$2:L12860),Sheet2!$C$1:$P$1,0)+1,0)),S2270)*L2270)</f>
        <v/>
      </c>
      <c r="N2270" s="7" t="str">
        <f t="shared" si="321"/>
        <v/>
      </c>
      <c r="O2270" s="7" t="str">
        <f t="shared" si="322"/>
        <v/>
      </c>
      <c r="R2270" s="7" t="str">
        <f t="shared" si="323"/>
        <v/>
      </c>
      <c r="W2270" s="9" t="str">
        <f t="shared" si="324"/>
        <v/>
      </c>
      <c r="AH2270" s="9" t="str">
        <f t="shared" si="325"/>
        <v/>
      </c>
      <c r="AI2270" s="9" t="str">
        <f t="shared" si="326"/>
        <v/>
      </c>
    </row>
    <row r="2271" spans="1:35">
      <c r="A2271" s="8" t="str">
        <f t="shared" si="327"/>
        <v/>
      </c>
      <c r="M2271" s="7" t="str">
        <f>IF(A2271="","",IF(S2271="",IF(A2271="","",VLOOKUP(K2271,calendar_price_2013,MATCH(SUMIF(A$2:A12861,A2271,L$2:L12861),Sheet2!$C$1:$P$1,0)+1,0)),S2271)*L2271)</f>
        <v/>
      </c>
      <c r="N2271" s="7" t="str">
        <f t="shared" si="321"/>
        <v/>
      </c>
      <c r="O2271" s="7" t="str">
        <f t="shared" si="322"/>
        <v/>
      </c>
      <c r="R2271" s="7" t="str">
        <f t="shared" si="323"/>
        <v/>
      </c>
      <c r="W2271" s="9" t="str">
        <f t="shared" si="324"/>
        <v/>
      </c>
      <c r="AH2271" s="9" t="str">
        <f t="shared" si="325"/>
        <v/>
      </c>
      <c r="AI2271" s="9" t="str">
        <f t="shared" si="326"/>
        <v/>
      </c>
    </row>
    <row r="2272" spans="1:35">
      <c r="A2272" s="8" t="str">
        <f t="shared" si="327"/>
        <v/>
      </c>
      <c r="M2272" s="7" t="str">
        <f>IF(A2272="","",IF(S2272="",IF(A2272="","",VLOOKUP(K2272,calendar_price_2013,MATCH(SUMIF(A$2:A12862,A2272,L$2:L12862),Sheet2!$C$1:$P$1,0)+1,0)),S2272)*L2272)</f>
        <v/>
      </c>
      <c r="N2272" s="7" t="str">
        <f t="shared" ref="N2272:N2335" si="328">IF(A2272="","",IF(T2272=1,0,M2272*0.2))</f>
        <v/>
      </c>
      <c r="O2272" s="7" t="str">
        <f t="shared" ref="O2272:O2335" si="329">IF(H2272="","",SUMIF(A2272:A12863,A2272,M2272:M12863)+SUMIF(A2272:A12863,A2272,N2272:N12863))</f>
        <v/>
      </c>
      <c r="R2272" s="7" t="str">
        <f t="shared" si="323"/>
        <v/>
      </c>
      <c r="W2272" s="9" t="str">
        <f t="shared" si="324"/>
        <v/>
      </c>
      <c r="AH2272" s="9" t="str">
        <f t="shared" si="325"/>
        <v/>
      </c>
      <c r="AI2272" s="9" t="str">
        <f t="shared" si="326"/>
        <v/>
      </c>
    </row>
    <row r="2273" spans="1:35">
      <c r="A2273" s="8" t="str">
        <f t="shared" si="327"/>
        <v/>
      </c>
      <c r="M2273" s="7" t="str">
        <f>IF(A2273="","",IF(S2273="",IF(A2273="","",VLOOKUP(K2273,calendar_price_2013,MATCH(SUMIF(A$2:A12863,A2273,L$2:L12863),Sheet2!$C$1:$P$1,0)+1,0)),S2273)*L2273)</f>
        <v/>
      </c>
      <c r="N2273" s="7" t="str">
        <f t="shared" si="328"/>
        <v/>
      </c>
      <c r="O2273" s="7" t="str">
        <f t="shared" si="329"/>
        <v/>
      </c>
      <c r="R2273" s="7" t="str">
        <f t="shared" ref="R2273:R2336" si="330">IF(ISBLANK(Q2273),"",Q2273-O2273)</f>
        <v/>
      </c>
      <c r="W2273" s="9" t="str">
        <f t="shared" ref="W2273:W2336" si="331">IF(B2273="","",IF(AC2273="",0,1))</f>
        <v/>
      </c>
      <c r="AH2273" s="9" t="str">
        <f t="shared" ref="AH2273:AH2336" si="332">IF(H2273="","",SUMIF(A2273:A12864,A2273,L2273:L12864))</f>
        <v/>
      </c>
      <c r="AI2273" s="9" t="str">
        <f t="shared" ref="AI2273:AI2336" si="333">IF(AH2273="","",AH2273/100)</f>
        <v/>
      </c>
    </row>
    <row r="2274" spans="1:35">
      <c r="A2274" s="8" t="str">
        <f t="shared" ref="A2274:A2337" si="334">IF(K2274="","",IF(B2274="",A2273,A2273+1))</f>
        <v/>
      </c>
      <c r="M2274" s="7" t="str">
        <f>IF(A2274="","",IF(S2274="",IF(A2274="","",VLOOKUP(K2274,calendar_price_2013,MATCH(SUMIF(A$2:A12864,A2274,L$2:L12864),Sheet2!$C$1:$P$1,0)+1,0)),S2274)*L2274)</f>
        <v/>
      </c>
      <c r="N2274" s="7" t="str">
        <f t="shared" si="328"/>
        <v/>
      </c>
      <c r="O2274" s="7" t="str">
        <f t="shared" si="329"/>
        <v/>
      </c>
      <c r="R2274" s="7" t="str">
        <f t="shared" si="330"/>
        <v/>
      </c>
      <c r="W2274" s="9" t="str">
        <f t="shared" si="331"/>
        <v/>
      </c>
      <c r="AH2274" s="9" t="str">
        <f t="shared" si="332"/>
        <v/>
      </c>
      <c r="AI2274" s="9" t="str">
        <f t="shared" si="333"/>
        <v/>
      </c>
    </row>
    <row r="2275" spans="1:35">
      <c r="A2275" s="8" t="str">
        <f t="shared" si="334"/>
        <v/>
      </c>
      <c r="M2275" s="7" t="str">
        <f>IF(A2275="","",IF(S2275="",IF(A2275="","",VLOOKUP(K2275,calendar_price_2013,MATCH(SUMIF(A$2:A12865,A2275,L$2:L12865),Sheet2!$C$1:$P$1,0)+1,0)),S2275)*L2275)</f>
        <v/>
      </c>
      <c r="N2275" s="7" t="str">
        <f t="shared" si="328"/>
        <v/>
      </c>
      <c r="O2275" s="7" t="str">
        <f t="shared" si="329"/>
        <v/>
      </c>
      <c r="R2275" s="7" t="str">
        <f t="shared" si="330"/>
        <v/>
      </c>
      <c r="W2275" s="9" t="str">
        <f t="shared" si="331"/>
        <v/>
      </c>
      <c r="AH2275" s="9" t="str">
        <f t="shared" si="332"/>
        <v/>
      </c>
      <c r="AI2275" s="9" t="str">
        <f t="shared" si="333"/>
        <v/>
      </c>
    </row>
    <row r="2276" spans="1:35">
      <c r="A2276" s="8" t="str">
        <f t="shared" si="334"/>
        <v/>
      </c>
      <c r="M2276" s="7" t="str">
        <f>IF(A2276="","",IF(S2276="",IF(A2276="","",VLOOKUP(K2276,calendar_price_2013,MATCH(SUMIF(A$2:A12866,A2276,L$2:L12866),Sheet2!$C$1:$P$1,0)+1,0)),S2276)*L2276)</f>
        <v/>
      </c>
      <c r="N2276" s="7" t="str">
        <f t="shared" si="328"/>
        <v/>
      </c>
      <c r="O2276" s="7" t="str">
        <f t="shared" si="329"/>
        <v/>
      </c>
      <c r="R2276" s="7" t="str">
        <f t="shared" si="330"/>
        <v/>
      </c>
      <c r="W2276" s="9" t="str">
        <f t="shared" si="331"/>
        <v/>
      </c>
      <c r="AH2276" s="9" t="str">
        <f t="shared" si="332"/>
        <v/>
      </c>
      <c r="AI2276" s="9" t="str">
        <f t="shared" si="333"/>
        <v/>
      </c>
    </row>
    <row r="2277" spans="1:35">
      <c r="A2277" s="8" t="str">
        <f t="shared" si="334"/>
        <v/>
      </c>
      <c r="M2277" s="7" t="str">
        <f>IF(A2277="","",IF(S2277="",IF(A2277="","",VLOOKUP(K2277,calendar_price_2013,MATCH(SUMIF(A$2:A12867,A2277,L$2:L12867),Sheet2!$C$1:$P$1,0)+1,0)),S2277)*L2277)</f>
        <v/>
      </c>
      <c r="N2277" s="7" t="str">
        <f t="shared" si="328"/>
        <v/>
      </c>
      <c r="O2277" s="7" t="str">
        <f t="shared" si="329"/>
        <v/>
      </c>
      <c r="R2277" s="7" t="str">
        <f t="shared" si="330"/>
        <v/>
      </c>
      <c r="W2277" s="9" t="str">
        <f t="shared" si="331"/>
        <v/>
      </c>
      <c r="AH2277" s="9" t="str">
        <f t="shared" si="332"/>
        <v/>
      </c>
      <c r="AI2277" s="9" t="str">
        <f t="shared" si="333"/>
        <v/>
      </c>
    </row>
    <row r="2278" spans="1:35">
      <c r="A2278" s="8" t="str">
        <f t="shared" si="334"/>
        <v/>
      </c>
      <c r="M2278" s="7" t="str">
        <f>IF(A2278="","",IF(S2278="",IF(A2278="","",VLOOKUP(K2278,calendar_price_2013,MATCH(SUMIF(A$2:A12868,A2278,L$2:L12868),Sheet2!$C$1:$P$1,0)+1,0)),S2278)*L2278)</f>
        <v/>
      </c>
      <c r="N2278" s="7" t="str">
        <f t="shared" si="328"/>
        <v/>
      </c>
      <c r="O2278" s="7" t="str">
        <f t="shared" si="329"/>
        <v/>
      </c>
      <c r="R2278" s="7" t="str">
        <f t="shared" si="330"/>
        <v/>
      </c>
      <c r="W2278" s="9" t="str">
        <f t="shared" si="331"/>
        <v/>
      </c>
      <c r="AH2278" s="9" t="str">
        <f t="shared" si="332"/>
        <v/>
      </c>
      <c r="AI2278" s="9" t="str">
        <f t="shared" si="333"/>
        <v/>
      </c>
    </row>
    <row r="2279" spans="1:35">
      <c r="A2279" s="8" t="str">
        <f t="shared" si="334"/>
        <v/>
      </c>
      <c r="M2279" s="7" t="str">
        <f>IF(A2279="","",IF(S2279="",IF(A2279="","",VLOOKUP(K2279,calendar_price_2013,MATCH(SUMIF(A$2:A12869,A2279,L$2:L12869),Sheet2!$C$1:$P$1,0)+1,0)),S2279)*L2279)</f>
        <v/>
      </c>
      <c r="N2279" s="7" t="str">
        <f t="shared" si="328"/>
        <v/>
      </c>
      <c r="O2279" s="7" t="str">
        <f t="shared" si="329"/>
        <v/>
      </c>
      <c r="R2279" s="7" t="str">
        <f t="shared" si="330"/>
        <v/>
      </c>
      <c r="W2279" s="9" t="str">
        <f t="shared" si="331"/>
        <v/>
      </c>
      <c r="AH2279" s="9" t="str">
        <f t="shared" si="332"/>
        <v/>
      </c>
      <c r="AI2279" s="9" t="str">
        <f t="shared" si="333"/>
        <v/>
      </c>
    </row>
    <row r="2280" spans="1:35">
      <c r="A2280" s="8" t="str">
        <f t="shared" si="334"/>
        <v/>
      </c>
      <c r="M2280" s="7" t="str">
        <f>IF(A2280="","",IF(S2280="",IF(A2280="","",VLOOKUP(K2280,calendar_price_2013,MATCH(SUMIF(A$2:A12870,A2280,L$2:L12870),Sheet2!$C$1:$P$1,0)+1,0)),S2280)*L2280)</f>
        <v/>
      </c>
      <c r="N2280" s="7" t="str">
        <f t="shared" si="328"/>
        <v/>
      </c>
      <c r="O2280" s="7" t="str">
        <f t="shared" si="329"/>
        <v/>
      </c>
      <c r="R2280" s="7" t="str">
        <f t="shared" si="330"/>
        <v/>
      </c>
      <c r="W2280" s="9" t="str">
        <f t="shared" si="331"/>
        <v/>
      </c>
      <c r="AH2280" s="9" t="str">
        <f t="shared" si="332"/>
        <v/>
      </c>
      <c r="AI2280" s="9" t="str">
        <f t="shared" si="333"/>
        <v/>
      </c>
    </row>
    <row r="2281" spans="1:35">
      <c r="A2281" s="8" t="str">
        <f t="shared" si="334"/>
        <v/>
      </c>
      <c r="M2281" s="7" t="str">
        <f>IF(A2281="","",IF(S2281="",IF(A2281="","",VLOOKUP(K2281,calendar_price_2013,MATCH(SUMIF(A$2:A12871,A2281,L$2:L12871),Sheet2!$C$1:$P$1,0)+1,0)),S2281)*L2281)</f>
        <v/>
      </c>
      <c r="N2281" s="7" t="str">
        <f t="shared" si="328"/>
        <v/>
      </c>
      <c r="O2281" s="7" t="str">
        <f t="shared" si="329"/>
        <v/>
      </c>
      <c r="R2281" s="7" t="str">
        <f t="shared" si="330"/>
        <v/>
      </c>
      <c r="W2281" s="9" t="str">
        <f t="shared" si="331"/>
        <v/>
      </c>
      <c r="AH2281" s="9" t="str">
        <f t="shared" si="332"/>
        <v/>
      </c>
      <c r="AI2281" s="9" t="str">
        <f t="shared" si="333"/>
        <v/>
      </c>
    </row>
    <row r="2282" spans="1:35">
      <c r="A2282" s="8" t="str">
        <f t="shared" si="334"/>
        <v/>
      </c>
      <c r="M2282" s="7" t="str">
        <f>IF(A2282="","",IF(S2282="",IF(A2282="","",VLOOKUP(K2282,calendar_price_2013,MATCH(SUMIF(A$2:A12872,A2282,L$2:L12872),Sheet2!$C$1:$P$1,0)+1,0)),S2282)*L2282)</f>
        <v/>
      </c>
      <c r="N2282" s="7" t="str">
        <f t="shared" si="328"/>
        <v/>
      </c>
      <c r="O2282" s="7" t="str">
        <f t="shared" si="329"/>
        <v/>
      </c>
      <c r="R2282" s="7" t="str">
        <f t="shared" si="330"/>
        <v/>
      </c>
      <c r="W2282" s="9" t="str">
        <f t="shared" si="331"/>
        <v/>
      </c>
      <c r="AH2282" s="9" t="str">
        <f t="shared" si="332"/>
        <v/>
      </c>
      <c r="AI2282" s="9" t="str">
        <f t="shared" si="333"/>
        <v/>
      </c>
    </row>
    <row r="2283" spans="1:35">
      <c r="A2283" s="8" t="str">
        <f t="shared" si="334"/>
        <v/>
      </c>
      <c r="M2283" s="7" t="str">
        <f>IF(A2283="","",IF(S2283="",IF(A2283="","",VLOOKUP(K2283,calendar_price_2013,MATCH(SUMIF(A$2:A12873,A2283,L$2:L12873),Sheet2!$C$1:$P$1,0)+1,0)),S2283)*L2283)</f>
        <v/>
      </c>
      <c r="N2283" s="7" t="str">
        <f t="shared" si="328"/>
        <v/>
      </c>
      <c r="O2283" s="7" t="str">
        <f t="shared" si="329"/>
        <v/>
      </c>
      <c r="R2283" s="7" t="str">
        <f t="shared" si="330"/>
        <v/>
      </c>
      <c r="W2283" s="9" t="str">
        <f t="shared" si="331"/>
        <v/>
      </c>
      <c r="AH2283" s="9" t="str">
        <f t="shared" si="332"/>
        <v/>
      </c>
      <c r="AI2283" s="9" t="str">
        <f t="shared" si="333"/>
        <v/>
      </c>
    </row>
    <row r="2284" spans="1:35">
      <c r="A2284" s="8" t="str">
        <f t="shared" si="334"/>
        <v/>
      </c>
      <c r="M2284" s="7" t="str">
        <f>IF(A2284="","",IF(S2284="",IF(A2284="","",VLOOKUP(K2284,calendar_price_2013,MATCH(SUMIF(A$2:A12874,A2284,L$2:L12874),Sheet2!$C$1:$P$1,0)+1,0)),S2284)*L2284)</f>
        <v/>
      </c>
      <c r="N2284" s="7" t="str">
        <f t="shared" si="328"/>
        <v/>
      </c>
      <c r="O2284" s="7" t="str">
        <f t="shared" si="329"/>
        <v/>
      </c>
      <c r="R2284" s="7" t="str">
        <f t="shared" si="330"/>
        <v/>
      </c>
      <c r="W2284" s="9" t="str">
        <f t="shared" si="331"/>
        <v/>
      </c>
      <c r="AH2284" s="9" t="str">
        <f t="shared" si="332"/>
        <v/>
      </c>
      <c r="AI2284" s="9" t="str">
        <f t="shared" si="333"/>
        <v/>
      </c>
    </row>
    <row r="2285" spans="1:35">
      <c r="A2285" s="8" t="str">
        <f t="shared" si="334"/>
        <v/>
      </c>
      <c r="M2285" s="7" t="str">
        <f>IF(A2285="","",IF(S2285="",IF(A2285="","",VLOOKUP(K2285,calendar_price_2013,MATCH(SUMIF(A$2:A12875,A2285,L$2:L12875),Sheet2!$C$1:$P$1,0)+1,0)),S2285)*L2285)</f>
        <v/>
      </c>
      <c r="N2285" s="7" t="str">
        <f t="shared" si="328"/>
        <v/>
      </c>
      <c r="O2285" s="7" t="str">
        <f t="shared" si="329"/>
        <v/>
      </c>
      <c r="R2285" s="7" t="str">
        <f t="shared" si="330"/>
        <v/>
      </c>
      <c r="W2285" s="9" t="str">
        <f t="shared" si="331"/>
        <v/>
      </c>
      <c r="AH2285" s="9" t="str">
        <f t="shared" si="332"/>
        <v/>
      </c>
      <c r="AI2285" s="9" t="str">
        <f t="shared" si="333"/>
        <v/>
      </c>
    </row>
    <row r="2286" spans="1:35">
      <c r="A2286" s="8" t="str">
        <f t="shared" si="334"/>
        <v/>
      </c>
      <c r="M2286" s="7" t="str">
        <f>IF(A2286="","",IF(S2286="",IF(A2286="","",VLOOKUP(K2286,calendar_price_2013,MATCH(SUMIF(A$2:A12876,A2286,L$2:L12876),Sheet2!$C$1:$P$1,0)+1,0)),S2286)*L2286)</f>
        <v/>
      </c>
      <c r="N2286" s="7" t="str">
        <f t="shared" si="328"/>
        <v/>
      </c>
      <c r="O2286" s="7" t="str">
        <f t="shared" si="329"/>
        <v/>
      </c>
      <c r="R2286" s="7" t="str">
        <f t="shared" si="330"/>
        <v/>
      </c>
      <c r="W2286" s="9" t="str">
        <f t="shared" si="331"/>
        <v/>
      </c>
      <c r="AH2286" s="9" t="str">
        <f t="shared" si="332"/>
        <v/>
      </c>
      <c r="AI2286" s="9" t="str">
        <f t="shared" si="333"/>
        <v/>
      </c>
    </row>
    <row r="2287" spans="1:35">
      <c r="A2287" s="8" t="str">
        <f t="shared" si="334"/>
        <v/>
      </c>
      <c r="M2287" s="7" t="str">
        <f>IF(A2287="","",IF(S2287="",IF(A2287="","",VLOOKUP(K2287,calendar_price_2013,MATCH(SUMIF(A$2:A12877,A2287,L$2:L12877),Sheet2!$C$1:$P$1,0)+1,0)),S2287)*L2287)</f>
        <v/>
      </c>
      <c r="N2287" s="7" t="str">
        <f t="shared" si="328"/>
        <v/>
      </c>
      <c r="O2287" s="7" t="str">
        <f t="shared" si="329"/>
        <v/>
      </c>
      <c r="R2287" s="7" t="str">
        <f t="shared" si="330"/>
        <v/>
      </c>
      <c r="W2287" s="9" t="str">
        <f t="shared" si="331"/>
        <v/>
      </c>
      <c r="AH2287" s="9" t="str">
        <f t="shared" si="332"/>
        <v/>
      </c>
      <c r="AI2287" s="9" t="str">
        <f t="shared" si="333"/>
        <v/>
      </c>
    </row>
    <row r="2288" spans="1:35">
      <c r="A2288" s="8" t="str">
        <f t="shared" si="334"/>
        <v/>
      </c>
      <c r="M2288" s="7" t="str">
        <f>IF(A2288="","",IF(S2288="",IF(A2288="","",VLOOKUP(K2288,calendar_price_2013,MATCH(SUMIF(A$2:A12878,A2288,L$2:L12878),Sheet2!$C$1:$P$1,0)+1,0)),S2288)*L2288)</f>
        <v/>
      </c>
      <c r="N2288" s="7" t="str">
        <f t="shared" si="328"/>
        <v/>
      </c>
      <c r="O2288" s="7" t="str">
        <f t="shared" si="329"/>
        <v/>
      </c>
      <c r="R2288" s="7" t="str">
        <f t="shared" si="330"/>
        <v/>
      </c>
      <c r="W2288" s="9" t="str">
        <f t="shared" si="331"/>
        <v/>
      </c>
      <c r="AH2288" s="9" t="str">
        <f t="shared" si="332"/>
        <v/>
      </c>
      <c r="AI2288" s="9" t="str">
        <f t="shared" si="333"/>
        <v/>
      </c>
    </row>
    <row r="2289" spans="1:35">
      <c r="A2289" s="8" t="str">
        <f t="shared" si="334"/>
        <v/>
      </c>
      <c r="M2289" s="7" t="str">
        <f>IF(A2289="","",IF(S2289="",IF(A2289="","",VLOOKUP(K2289,calendar_price_2013,MATCH(SUMIF(A$2:A12879,A2289,L$2:L12879),Sheet2!$C$1:$P$1,0)+1,0)),S2289)*L2289)</f>
        <v/>
      </c>
      <c r="N2289" s="7" t="str">
        <f t="shared" si="328"/>
        <v/>
      </c>
      <c r="O2289" s="7" t="str">
        <f t="shared" si="329"/>
        <v/>
      </c>
      <c r="R2289" s="7" t="str">
        <f t="shared" si="330"/>
        <v/>
      </c>
      <c r="W2289" s="9" t="str">
        <f t="shared" si="331"/>
        <v/>
      </c>
      <c r="AH2289" s="9" t="str">
        <f t="shared" si="332"/>
        <v/>
      </c>
      <c r="AI2289" s="9" t="str">
        <f t="shared" si="333"/>
        <v/>
      </c>
    </row>
    <row r="2290" spans="1:35">
      <c r="A2290" s="8" t="str">
        <f t="shared" si="334"/>
        <v/>
      </c>
      <c r="M2290" s="7" t="str">
        <f>IF(A2290="","",IF(S2290="",IF(A2290="","",VLOOKUP(K2290,calendar_price_2013,MATCH(SUMIF(A$2:A12880,A2290,L$2:L12880),Sheet2!$C$1:$P$1,0)+1,0)),S2290)*L2290)</f>
        <v/>
      </c>
      <c r="N2290" s="7" t="str">
        <f t="shared" si="328"/>
        <v/>
      </c>
      <c r="O2290" s="7" t="str">
        <f t="shared" si="329"/>
        <v/>
      </c>
      <c r="R2290" s="7" t="str">
        <f t="shared" si="330"/>
        <v/>
      </c>
      <c r="W2290" s="9" t="str">
        <f t="shared" si="331"/>
        <v/>
      </c>
      <c r="AH2290" s="9" t="str">
        <f t="shared" si="332"/>
        <v/>
      </c>
      <c r="AI2290" s="9" t="str">
        <f t="shared" si="333"/>
        <v/>
      </c>
    </row>
    <row r="2291" spans="1:35">
      <c r="A2291" s="8" t="str">
        <f t="shared" si="334"/>
        <v/>
      </c>
      <c r="M2291" s="7" t="str">
        <f>IF(A2291="","",IF(S2291="",IF(A2291="","",VLOOKUP(K2291,calendar_price_2013,MATCH(SUMIF(A$2:A12881,A2291,L$2:L12881),Sheet2!$C$1:$P$1,0)+1,0)),S2291)*L2291)</f>
        <v/>
      </c>
      <c r="N2291" s="7" t="str">
        <f t="shared" si="328"/>
        <v/>
      </c>
      <c r="O2291" s="7" t="str">
        <f t="shared" si="329"/>
        <v/>
      </c>
      <c r="R2291" s="7" t="str">
        <f t="shared" si="330"/>
        <v/>
      </c>
      <c r="W2291" s="9" t="str">
        <f t="shared" si="331"/>
        <v/>
      </c>
      <c r="AH2291" s="9" t="str">
        <f t="shared" si="332"/>
        <v/>
      </c>
      <c r="AI2291" s="9" t="str">
        <f t="shared" si="333"/>
        <v/>
      </c>
    </row>
    <row r="2292" spans="1:35">
      <c r="A2292" s="8" t="str">
        <f t="shared" si="334"/>
        <v/>
      </c>
      <c r="M2292" s="7" t="str">
        <f>IF(A2292="","",IF(S2292="",IF(A2292="","",VLOOKUP(K2292,calendar_price_2013,MATCH(SUMIF(A$2:A12882,A2292,L$2:L12882),Sheet2!$C$1:$P$1,0)+1,0)),S2292)*L2292)</f>
        <v/>
      </c>
      <c r="N2292" s="7" t="str">
        <f t="shared" si="328"/>
        <v/>
      </c>
      <c r="O2292" s="7" t="str">
        <f t="shared" si="329"/>
        <v/>
      </c>
      <c r="R2292" s="7" t="str">
        <f t="shared" si="330"/>
        <v/>
      </c>
      <c r="W2292" s="9" t="str">
        <f t="shared" si="331"/>
        <v/>
      </c>
      <c r="AH2292" s="9" t="str">
        <f t="shared" si="332"/>
        <v/>
      </c>
      <c r="AI2292" s="9" t="str">
        <f t="shared" si="333"/>
        <v/>
      </c>
    </row>
    <row r="2293" spans="1:35">
      <c r="A2293" s="8" t="str">
        <f t="shared" si="334"/>
        <v/>
      </c>
      <c r="M2293" s="7" t="str">
        <f>IF(A2293="","",IF(S2293="",IF(A2293="","",VLOOKUP(K2293,calendar_price_2013,MATCH(SUMIF(A$2:A12883,A2293,L$2:L12883),Sheet2!$C$1:$P$1,0)+1,0)),S2293)*L2293)</f>
        <v/>
      </c>
      <c r="N2293" s="7" t="str">
        <f t="shared" si="328"/>
        <v/>
      </c>
      <c r="O2293" s="7" t="str">
        <f t="shared" si="329"/>
        <v/>
      </c>
      <c r="R2293" s="7" t="str">
        <f t="shared" si="330"/>
        <v/>
      </c>
      <c r="W2293" s="9" t="str">
        <f t="shared" si="331"/>
        <v/>
      </c>
      <c r="AH2293" s="9" t="str">
        <f t="shared" si="332"/>
        <v/>
      </c>
      <c r="AI2293" s="9" t="str">
        <f t="shared" si="333"/>
        <v/>
      </c>
    </row>
    <row r="2294" spans="1:35">
      <c r="A2294" s="8" t="str">
        <f t="shared" si="334"/>
        <v/>
      </c>
      <c r="M2294" s="7" t="str">
        <f>IF(A2294="","",IF(S2294="",IF(A2294="","",VLOOKUP(K2294,calendar_price_2013,MATCH(SUMIF(A$2:A12884,A2294,L$2:L12884),Sheet2!$C$1:$P$1,0)+1,0)),S2294)*L2294)</f>
        <v/>
      </c>
      <c r="N2294" s="7" t="str">
        <f t="shared" si="328"/>
        <v/>
      </c>
      <c r="O2294" s="7" t="str">
        <f t="shared" si="329"/>
        <v/>
      </c>
      <c r="R2294" s="7" t="str">
        <f t="shared" si="330"/>
        <v/>
      </c>
      <c r="W2294" s="9" t="str">
        <f t="shared" si="331"/>
        <v/>
      </c>
      <c r="AH2294" s="9" t="str">
        <f t="shared" si="332"/>
        <v/>
      </c>
      <c r="AI2294" s="9" t="str">
        <f t="shared" si="333"/>
        <v/>
      </c>
    </row>
    <row r="2295" spans="1:35">
      <c r="A2295" s="8" t="str">
        <f t="shared" si="334"/>
        <v/>
      </c>
      <c r="M2295" s="7" t="str">
        <f>IF(A2295="","",IF(S2295="",IF(A2295="","",VLOOKUP(K2295,calendar_price_2013,MATCH(SUMIF(A$2:A12885,A2295,L$2:L12885),Sheet2!$C$1:$P$1,0)+1,0)),S2295)*L2295)</f>
        <v/>
      </c>
      <c r="N2295" s="7" t="str">
        <f t="shared" si="328"/>
        <v/>
      </c>
      <c r="O2295" s="7" t="str">
        <f t="shared" si="329"/>
        <v/>
      </c>
      <c r="R2295" s="7" t="str">
        <f t="shared" si="330"/>
        <v/>
      </c>
      <c r="W2295" s="9" t="str">
        <f t="shared" si="331"/>
        <v/>
      </c>
      <c r="AH2295" s="9" t="str">
        <f t="shared" si="332"/>
        <v/>
      </c>
      <c r="AI2295" s="9" t="str">
        <f t="shared" si="333"/>
        <v/>
      </c>
    </row>
    <row r="2296" spans="1:35">
      <c r="A2296" s="8" t="str">
        <f t="shared" si="334"/>
        <v/>
      </c>
      <c r="M2296" s="7" t="str">
        <f>IF(A2296="","",IF(S2296="",IF(A2296="","",VLOOKUP(K2296,calendar_price_2013,MATCH(SUMIF(A$2:A12886,A2296,L$2:L12886),Sheet2!$C$1:$P$1,0)+1,0)),S2296)*L2296)</f>
        <v/>
      </c>
      <c r="N2296" s="7" t="str">
        <f t="shared" si="328"/>
        <v/>
      </c>
      <c r="O2296" s="7" t="str">
        <f t="shared" si="329"/>
        <v/>
      </c>
      <c r="R2296" s="7" t="str">
        <f t="shared" si="330"/>
        <v/>
      </c>
      <c r="W2296" s="9" t="str">
        <f t="shared" si="331"/>
        <v/>
      </c>
      <c r="AH2296" s="9" t="str">
        <f t="shared" si="332"/>
        <v/>
      </c>
      <c r="AI2296" s="9" t="str">
        <f t="shared" si="333"/>
        <v/>
      </c>
    </row>
    <row r="2297" spans="1:35">
      <c r="A2297" s="8" t="str">
        <f t="shared" si="334"/>
        <v/>
      </c>
      <c r="M2297" s="7" t="str">
        <f>IF(A2297="","",IF(S2297="",IF(A2297="","",VLOOKUP(K2297,calendar_price_2013,MATCH(SUMIF(A$2:A12887,A2297,L$2:L12887),Sheet2!$C$1:$P$1,0)+1,0)),S2297)*L2297)</f>
        <v/>
      </c>
      <c r="N2297" s="7" t="str">
        <f t="shared" si="328"/>
        <v/>
      </c>
      <c r="O2297" s="7" t="str">
        <f t="shared" si="329"/>
        <v/>
      </c>
      <c r="R2297" s="7" t="str">
        <f t="shared" si="330"/>
        <v/>
      </c>
      <c r="W2297" s="9" t="str">
        <f t="shared" si="331"/>
        <v/>
      </c>
      <c r="AH2297" s="9" t="str">
        <f t="shared" si="332"/>
        <v/>
      </c>
      <c r="AI2297" s="9" t="str">
        <f t="shared" si="333"/>
        <v/>
      </c>
    </row>
    <row r="2298" spans="1:35">
      <c r="A2298" s="8" t="str">
        <f t="shared" si="334"/>
        <v/>
      </c>
      <c r="M2298" s="7" t="str">
        <f>IF(A2298="","",IF(S2298="",IF(A2298="","",VLOOKUP(K2298,calendar_price_2013,MATCH(SUMIF(A$2:A12888,A2298,L$2:L12888),Sheet2!$C$1:$P$1,0)+1,0)),S2298)*L2298)</f>
        <v/>
      </c>
      <c r="N2298" s="7" t="str">
        <f t="shared" si="328"/>
        <v/>
      </c>
      <c r="O2298" s="7" t="str">
        <f t="shared" si="329"/>
        <v/>
      </c>
      <c r="R2298" s="7" t="str">
        <f t="shared" si="330"/>
        <v/>
      </c>
      <c r="W2298" s="9" t="str">
        <f t="shared" si="331"/>
        <v/>
      </c>
      <c r="AH2298" s="9" t="str">
        <f t="shared" si="332"/>
        <v/>
      </c>
      <c r="AI2298" s="9" t="str">
        <f t="shared" si="333"/>
        <v/>
      </c>
    </row>
    <row r="2299" spans="1:35">
      <c r="A2299" s="8" t="str">
        <f t="shared" si="334"/>
        <v/>
      </c>
      <c r="M2299" s="7" t="str">
        <f>IF(A2299="","",IF(S2299="",IF(A2299="","",VLOOKUP(K2299,calendar_price_2013,MATCH(SUMIF(A$2:A12889,A2299,L$2:L12889),Sheet2!$C$1:$P$1,0)+1,0)),S2299)*L2299)</f>
        <v/>
      </c>
      <c r="N2299" s="7" t="str">
        <f t="shared" si="328"/>
        <v/>
      </c>
      <c r="O2299" s="7" t="str">
        <f t="shared" si="329"/>
        <v/>
      </c>
      <c r="R2299" s="7" t="str">
        <f t="shared" si="330"/>
        <v/>
      </c>
      <c r="W2299" s="9" t="str">
        <f t="shared" si="331"/>
        <v/>
      </c>
      <c r="AH2299" s="9" t="str">
        <f t="shared" si="332"/>
        <v/>
      </c>
      <c r="AI2299" s="9" t="str">
        <f t="shared" si="333"/>
        <v/>
      </c>
    </row>
    <row r="2300" spans="1:35">
      <c r="A2300" s="8" t="str">
        <f t="shared" si="334"/>
        <v/>
      </c>
      <c r="M2300" s="7" t="str">
        <f>IF(A2300="","",IF(S2300="",IF(A2300="","",VLOOKUP(K2300,calendar_price_2013,MATCH(SUMIF(A$2:A12890,A2300,L$2:L12890),Sheet2!$C$1:$P$1,0)+1,0)),S2300)*L2300)</f>
        <v/>
      </c>
      <c r="N2300" s="7" t="str">
        <f t="shared" si="328"/>
        <v/>
      </c>
      <c r="O2300" s="7" t="str">
        <f t="shared" si="329"/>
        <v/>
      </c>
      <c r="R2300" s="7" t="str">
        <f t="shared" si="330"/>
        <v/>
      </c>
      <c r="W2300" s="9" t="str">
        <f t="shared" si="331"/>
        <v/>
      </c>
      <c r="AH2300" s="9" t="str">
        <f t="shared" si="332"/>
        <v/>
      </c>
      <c r="AI2300" s="9" t="str">
        <f t="shared" si="333"/>
        <v/>
      </c>
    </row>
    <row r="2301" spans="1:35">
      <c r="A2301" s="8" t="str">
        <f t="shared" si="334"/>
        <v/>
      </c>
      <c r="M2301" s="7" t="str">
        <f>IF(A2301="","",IF(S2301="",IF(A2301="","",VLOOKUP(K2301,calendar_price_2013,MATCH(SUMIF(A$2:A12891,A2301,L$2:L12891),Sheet2!$C$1:$P$1,0)+1,0)),S2301)*L2301)</f>
        <v/>
      </c>
      <c r="N2301" s="7" t="str">
        <f t="shared" si="328"/>
        <v/>
      </c>
      <c r="O2301" s="7" t="str">
        <f t="shared" si="329"/>
        <v/>
      </c>
      <c r="R2301" s="7" t="str">
        <f t="shared" si="330"/>
        <v/>
      </c>
      <c r="W2301" s="9" t="str">
        <f t="shared" si="331"/>
        <v/>
      </c>
      <c r="AH2301" s="9" t="str">
        <f t="shared" si="332"/>
        <v/>
      </c>
      <c r="AI2301" s="9" t="str">
        <f t="shared" si="333"/>
        <v/>
      </c>
    </row>
    <row r="2302" spans="1:35">
      <c r="A2302" s="8" t="str">
        <f t="shared" si="334"/>
        <v/>
      </c>
      <c r="M2302" s="7" t="str">
        <f>IF(A2302="","",IF(S2302="",IF(A2302="","",VLOOKUP(K2302,calendar_price_2013,MATCH(SUMIF(A$2:A12892,A2302,L$2:L12892),Sheet2!$C$1:$P$1,0)+1,0)),S2302)*L2302)</f>
        <v/>
      </c>
      <c r="N2302" s="7" t="str">
        <f t="shared" si="328"/>
        <v/>
      </c>
      <c r="O2302" s="7" t="str">
        <f t="shared" si="329"/>
        <v/>
      </c>
      <c r="R2302" s="7" t="str">
        <f t="shared" si="330"/>
        <v/>
      </c>
      <c r="W2302" s="9" t="str">
        <f t="shared" si="331"/>
        <v/>
      </c>
      <c r="AH2302" s="9" t="str">
        <f t="shared" si="332"/>
        <v/>
      </c>
      <c r="AI2302" s="9" t="str">
        <f t="shared" si="333"/>
        <v/>
      </c>
    </row>
    <row r="2303" spans="1:35">
      <c r="A2303" s="8" t="str">
        <f t="shared" si="334"/>
        <v/>
      </c>
      <c r="M2303" s="7" t="str">
        <f>IF(A2303="","",IF(S2303="",IF(A2303="","",VLOOKUP(K2303,calendar_price_2013,MATCH(SUMIF(A$2:A12893,A2303,L$2:L12893),Sheet2!$C$1:$P$1,0)+1,0)),S2303)*L2303)</f>
        <v/>
      </c>
      <c r="N2303" s="7" t="str">
        <f t="shared" si="328"/>
        <v/>
      </c>
      <c r="O2303" s="7" t="str">
        <f t="shared" si="329"/>
        <v/>
      </c>
      <c r="R2303" s="7" t="str">
        <f t="shared" si="330"/>
        <v/>
      </c>
      <c r="W2303" s="9" t="str">
        <f t="shared" si="331"/>
        <v/>
      </c>
      <c r="AH2303" s="9" t="str">
        <f t="shared" si="332"/>
        <v/>
      </c>
      <c r="AI2303" s="9" t="str">
        <f t="shared" si="333"/>
        <v/>
      </c>
    </row>
    <row r="2304" spans="1:35">
      <c r="A2304" s="8" t="str">
        <f t="shared" si="334"/>
        <v/>
      </c>
      <c r="M2304" s="7" t="str">
        <f>IF(A2304="","",IF(S2304="",IF(A2304="","",VLOOKUP(K2304,calendar_price_2013,MATCH(SUMIF(A$2:A12894,A2304,L$2:L12894),Sheet2!$C$1:$P$1,0)+1,0)),S2304)*L2304)</f>
        <v/>
      </c>
      <c r="N2304" s="7" t="str">
        <f t="shared" si="328"/>
        <v/>
      </c>
      <c r="O2304" s="7" t="str">
        <f t="shared" si="329"/>
        <v/>
      </c>
      <c r="R2304" s="7" t="str">
        <f t="shared" si="330"/>
        <v/>
      </c>
      <c r="W2304" s="9" t="str">
        <f t="shared" si="331"/>
        <v/>
      </c>
      <c r="AH2304" s="9" t="str">
        <f t="shared" si="332"/>
        <v/>
      </c>
      <c r="AI2304" s="9" t="str">
        <f t="shared" si="333"/>
        <v/>
      </c>
    </row>
    <row r="2305" spans="1:35">
      <c r="A2305" s="8" t="str">
        <f t="shared" si="334"/>
        <v/>
      </c>
      <c r="M2305" s="7" t="str">
        <f>IF(A2305="","",IF(S2305="",IF(A2305="","",VLOOKUP(K2305,calendar_price_2013,MATCH(SUMIF(A$2:A12895,A2305,L$2:L12895),Sheet2!$C$1:$P$1,0)+1,0)),S2305)*L2305)</f>
        <v/>
      </c>
      <c r="N2305" s="7" t="str">
        <f t="shared" si="328"/>
        <v/>
      </c>
      <c r="O2305" s="7" t="str">
        <f t="shared" si="329"/>
        <v/>
      </c>
      <c r="R2305" s="7" t="str">
        <f t="shared" si="330"/>
        <v/>
      </c>
      <c r="W2305" s="9" t="str">
        <f t="shared" si="331"/>
        <v/>
      </c>
      <c r="AH2305" s="9" t="str">
        <f t="shared" si="332"/>
        <v/>
      </c>
      <c r="AI2305" s="9" t="str">
        <f t="shared" si="333"/>
        <v/>
      </c>
    </row>
    <row r="2306" spans="1:35">
      <c r="A2306" s="8" t="str">
        <f t="shared" si="334"/>
        <v/>
      </c>
      <c r="M2306" s="7" t="str">
        <f>IF(A2306="","",IF(S2306="",IF(A2306="","",VLOOKUP(K2306,calendar_price_2013,MATCH(SUMIF(A$2:A12896,A2306,L$2:L12896),Sheet2!$C$1:$P$1,0)+1,0)),S2306)*L2306)</f>
        <v/>
      </c>
      <c r="N2306" s="7" t="str">
        <f t="shared" si="328"/>
        <v/>
      </c>
      <c r="O2306" s="7" t="str">
        <f t="shared" si="329"/>
        <v/>
      </c>
      <c r="R2306" s="7" t="str">
        <f t="shared" si="330"/>
        <v/>
      </c>
      <c r="W2306" s="9" t="str">
        <f t="shared" si="331"/>
        <v/>
      </c>
      <c r="AH2306" s="9" t="str">
        <f t="shared" si="332"/>
        <v/>
      </c>
      <c r="AI2306" s="9" t="str">
        <f t="shared" si="333"/>
        <v/>
      </c>
    </row>
    <row r="2307" spans="1:35">
      <c r="A2307" s="8" t="str">
        <f t="shared" si="334"/>
        <v/>
      </c>
      <c r="M2307" s="7" t="str">
        <f>IF(A2307="","",IF(S2307="",IF(A2307="","",VLOOKUP(K2307,calendar_price_2013,MATCH(SUMIF(A$2:A12897,A2307,L$2:L12897),Sheet2!$C$1:$P$1,0)+1,0)),S2307)*L2307)</f>
        <v/>
      </c>
      <c r="N2307" s="7" t="str">
        <f t="shared" si="328"/>
        <v/>
      </c>
      <c r="O2307" s="7" t="str">
        <f t="shared" si="329"/>
        <v/>
      </c>
      <c r="R2307" s="7" t="str">
        <f t="shared" si="330"/>
        <v/>
      </c>
      <c r="W2307" s="9" t="str">
        <f t="shared" si="331"/>
        <v/>
      </c>
      <c r="AH2307" s="9" t="str">
        <f t="shared" si="332"/>
        <v/>
      </c>
      <c r="AI2307" s="9" t="str">
        <f t="shared" si="333"/>
        <v/>
      </c>
    </row>
    <row r="2308" spans="1:35">
      <c r="A2308" s="8" t="str">
        <f t="shared" si="334"/>
        <v/>
      </c>
      <c r="M2308" s="7" t="str">
        <f>IF(A2308="","",IF(S2308="",IF(A2308="","",VLOOKUP(K2308,calendar_price_2013,MATCH(SUMIF(A$2:A12898,A2308,L$2:L12898),Sheet2!$C$1:$P$1,0)+1,0)),S2308)*L2308)</f>
        <v/>
      </c>
      <c r="N2308" s="7" t="str">
        <f t="shared" si="328"/>
        <v/>
      </c>
      <c r="O2308" s="7" t="str">
        <f t="shared" si="329"/>
        <v/>
      </c>
      <c r="R2308" s="7" t="str">
        <f t="shared" si="330"/>
        <v/>
      </c>
      <c r="W2308" s="9" t="str">
        <f t="shared" si="331"/>
        <v/>
      </c>
      <c r="AH2308" s="9" t="str">
        <f t="shared" si="332"/>
        <v/>
      </c>
      <c r="AI2308" s="9" t="str">
        <f t="shared" si="333"/>
        <v/>
      </c>
    </row>
    <row r="2309" spans="1:35">
      <c r="A2309" s="8" t="str">
        <f t="shared" si="334"/>
        <v/>
      </c>
      <c r="M2309" s="7" t="str">
        <f>IF(A2309="","",IF(S2309="",IF(A2309="","",VLOOKUP(K2309,calendar_price_2013,MATCH(SUMIF(A$2:A12899,A2309,L$2:L12899),Sheet2!$C$1:$P$1,0)+1,0)),S2309)*L2309)</f>
        <v/>
      </c>
      <c r="N2309" s="7" t="str">
        <f t="shared" si="328"/>
        <v/>
      </c>
      <c r="O2309" s="7" t="str">
        <f t="shared" si="329"/>
        <v/>
      </c>
      <c r="R2309" s="7" t="str">
        <f t="shared" si="330"/>
        <v/>
      </c>
      <c r="W2309" s="9" t="str">
        <f t="shared" si="331"/>
        <v/>
      </c>
      <c r="AH2309" s="9" t="str">
        <f t="shared" si="332"/>
        <v/>
      </c>
      <c r="AI2309" s="9" t="str">
        <f t="shared" si="333"/>
        <v/>
      </c>
    </row>
    <row r="2310" spans="1:35">
      <c r="A2310" s="8" t="str">
        <f t="shared" si="334"/>
        <v/>
      </c>
      <c r="M2310" s="7" t="str">
        <f>IF(A2310="","",IF(S2310="",IF(A2310="","",VLOOKUP(K2310,calendar_price_2013,MATCH(SUMIF(A$2:A12900,A2310,L$2:L12900),Sheet2!$C$1:$P$1,0)+1,0)),S2310)*L2310)</f>
        <v/>
      </c>
      <c r="N2310" s="7" t="str">
        <f t="shared" si="328"/>
        <v/>
      </c>
      <c r="O2310" s="7" t="str">
        <f t="shared" si="329"/>
        <v/>
      </c>
      <c r="R2310" s="7" t="str">
        <f t="shared" si="330"/>
        <v/>
      </c>
      <c r="W2310" s="9" t="str">
        <f t="shared" si="331"/>
        <v/>
      </c>
      <c r="AH2310" s="9" t="str">
        <f t="shared" si="332"/>
        <v/>
      </c>
      <c r="AI2310" s="9" t="str">
        <f t="shared" si="333"/>
        <v/>
      </c>
    </row>
    <row r="2311" spans="1:35">
      <c r="A2311" s="8" t="str">
        <f t="shared" si="334"/>
        <v/>
      </c>
      <c r="M2311" s="7" t="str">
        <f>IF(A2311="","",IF(S2311="",IF(A2311="","",VLOOKUP(K2311,calendar_price_2013,MATCH(SUMIF(A$2:A12901,A2311,L$2:L12901),Sheet2!$C$1:$P$1,0)+1,0)),S2311)*L2311)</f>
        <v/>
      </c>
      <c r="N2311" s="7" t="str">
        <f t="shared" si="328"/>
        <v/>
      </c>
      <c r="O2311" s="7" t="str">
        <f t="shared" si="329"/>
        <v/>
      </c>
      <c r="R2311" s="7" t="str">
        <f t="shared" si="330"/>
        <v/>
      </c>
      <c r="W2311" s="9" t="str">
        <f t="shared" si="331"/>
        <v/>
      </c>
      <c r="AH2311" s="9" t="str">
        <f t="shared" si="332"/>
        <v/>
      </c>
      <c r="AI2311" s="9" t="str">
        <f t="shared" si="333"/>
        <v/>
      </c>
    </row>
    <row r="2312" spans="1:35">
      <c r="A2312" s="8" t="str">
        <f t="shared" si="334"/>
        <v/>
      </c>
      <c r="M2312" s="7" t="str">
        <f>IF(A2312="","",IF(S2312="",IF(A2312="","",VLOOKUP(K2312,calendar_price_2013,MATCH(SUMIF(A$2:A12902,A2312,L$2:L12902),Sheet2!$C$1:$P$1,0)+1,0)),S2312)*L2312)</f>
        <v/>
      </c>
      <c r="N2312" s="7" t="str">
        <f t="shared" si="328"/>
        <v/>
      </c>
      <c r="O2312" s="7" t="str">
        <f t="shared" si="329"/>
        <v/>
      </c>
      <c r="R2312" s="7" t="str">
        <f t="shared" si="330"/>
        <v/>
      </c>
      <c r="W2312" s="9" t="str">
        <f t="shared" si="331"/>
        <v/>
      </c>
      <c r="AH2312" s="9" t="str">
        <f t="shared" si="332"/>
        <v/>
      </c>
      <c r="AI2312" s="9" t="str">
        <f t="shared" si="333"/>
        <v/>
      </c>
    </row>
    <row r="2313" spans="1:35">
      <c r="A2313" s="8" t="str">
        <f t="shared" si="334"/>
        <v/>
      </c>
      <c r="M2313" s="7" t="str">
        <f>IF(A2313="","",IF(S2313="",IF(A2313="","",VLOOKUP(K2313,calendar_price_2013,MATCH(SUMIF(A$2:A12903,A2313,L$2:L12903),Sheet2!$C$1:$P$1,0)+1,0)),S2313)*L2313)</f>
        <v/>
      </c>
      <c r="N2313" s="7" t="str">
        <f t="shared" si="328"/>
        <v/>
      </c>
      <c r="O2313" s="7" t="str">
        <f t="shared" si="329"/>
        <v/>
      </c>
      <c r="R2313" s="7" t="str">
        <f t="shared" si="330"/>
        <v/>
      </c>
      <c r="W2313" s="9" t="str">
        <f t="shared" si="331"/>
        <v/>
      </c>
      <c r="AH2313" s="9" t="str">
        <f t="shared" si="332"/>
        <v/>
      </c>
      <c r="AI2313" s="9" t="str">
        <f t="shared" si="333"/>
        <v/>
      </c>
    </row>
    <row r="2314" spans="1:35">
      <c r="A2314" s="8" t="str">
        <f t="shared" si="334"/>
        <v/>
      </c>
      <c r="M2314" s="7" t="str">
        <f>IF(A2314="","",IF(S2314="",IF(A2314="","",VLOOKUP(K2314,calendar_price_2013,MATCH(SUMIF(A$2:A12904,A2314,L$2:L12904),Sheet2!$C$1:$P$1,0)+1,0)),S2314)*L2314)</f>
        <v/>
      </c>
      <c r="N2314" s="7" t="str">
        <f t="shared" si="328"/>
        <v/>
      </c>
      <c r="O2314" s="7" t="str">
        <f t="shared" si="329"/>
        <v/>
      </c>
      <c r="R2314" s="7" t="str">
        <f t="shared" si="330"/>
        <v/>
      </c>
      <c r="W2314" s="9" t="str">
        <f t="shared" si="331"/>
        <v/>
      </c>
      <c r="AH2314" s="9" t="str">
        <f t="shared" si="332"/>
        <v/>
      </c>
      <c r="AI2314" s="9" t="str">
        <f t="shared" si="333"/>
        <v/>
      </c>
    </row>
    <row r="2315" spans="1:35">
      <c r="A2315" s="8" t="str">
        <f t="shared" si="334"/>
        <v/>
      </c>
      <c r="M2315" s="7" t="str">
        <f>IF(A2315="","",IF(S2315="",IF(A2315="","",VLOOKUP(K2315,calendar_price_2013,MATCH(SUMIF(A$2:A12905,A2315,L$2:L12905),Sheet2!$C$1:$P$1,0)+1,0)),S2315)*L2315)</f>
        <v/>
      </c>
      <c r="N2315" s="7" t="str">
        <f t="shared" si="328"/>
        <v/>
      </c>
      <c r="O2315" s="7" t="str">
        <f t="shared" si="329"/>
        <v/>
      </c>
      <c r="R2315" s="7" t="str">
        <f t="shared" si="330"/>
        <v/>
      </c>
      <c r="W2315" s="9" t="str">
        <f t="shared" si="331"/>
        <v/>
      </c>
      <c r="AH2315" s="9" t="str">
        <f t="shared" si="332"/>
        <v/>
      </c>
      <c r="AI2315" s="9" t="str">
        <f t="shared" si="333"/>
        <v/>
      </c>
    </row>
    <row r="2316" spans="1:35">
      <c r="A2316" s="8" t="str">
        <f t="shared" si="334"/>
        <v/>
      </c>
      <c r="M2316" s="7" t="str">
        <f>IF(A2316="","",IF(S2316="",IF(A2316="","",VLOOKUP(K2316,calendar_price_2013,MATCH(SUMIF(A$2:A12906,A2316,L$2:L12906),Sheet2!$C$1:$P$1,0)+1,0)),S2316)*L2316)</f>
        <v/>
      </c>
      <c r="N2316" s="7" t="str">
        <f t="shared" si="328"/>
        <v/>
      </c>
      <c r="O2316" s="7" t="str">
        <f t="shared" si="329"/>
        <v/>
      </c>
      <c r="R2316" s="7" t="str">
        <f t="shared" si="330"/>
        <v/>
      </c>
      <c r="W2316" s="9" t="str">
        <f t="shared" si="331"/>
        <v/>
      </c>
      <c r="AH2316" s="9" t="str">
        <f t="shared" si="332"/>
        <v/>
      </c>
      <c r="AI2316" s="9" t="str">
        <f t="shared" si="333"/>
        <v/>
      </c>
    </row>
    <row r="2317" spans="1:35">
      <c r="A2317" s="8" t="str">
        <f t="shared" si="334"/>
        <v/>
      </c>
      <c r="M2317" s="7" t="str">
        <f>IF(A2317="","",IF(S2317="",IF(A2317="","",VLOOKUP(K2317,calendar_price_2013,MATCH(SUMIF(A$2:A12907,A2317,L$2:L12907),Sheet2!$C$1:$P$1,0)+1,0)),S2317)*L2317)</f>
        <v/>
      </c>
      <c r="N2317" s="7" t="str">
        <f t="shared" si="328"/>
        <v/>
      </c>
      <c r="O2317" s="7" t="str">
        <f t="shared" si="329"/>
        <v/>
      </c>
      <c r="R2317" s="7" t="str">
        <f t="shared" si="330"/>
        <v/>
      </c>
      <c r="W2317" s="9" t="str">
        <f t="shared" si="331"/>
        <v/>
      </c>
      <c r="AH2317" s="9" t="str">
        <f t="shared" si="332"/>
        <v/>
      </c>
      <c r="AI2317" s="9" t="str">
        <f t="shared" si="333"/>
        <v/>
      </c>
    </row>
    <row r="2318" spans="1:35">
      <c r="A2318" s="8" t="str">
        <f t="shared" si="334"/>
        <v/>
      </c>
      <c r="M2318" s="7" t="str">
        <f>IF(A2318="","",IF(S2318="",IF(A2318="","",VLOOKUP(K2318,calendar_price_2013,MATCH(SUMIF(A$2:A12908,A2318,L$2:L12908),Sheet2!$C$1:$P$1,0)+1,0)),S2318)*L2318)</f>
        <v/>
      </c>
      <c r="N2318" s="7" t="str">
        <f t="shared" si="328"/>
        <v/>
      </c>
      <c r="O2318" s="7" t="str">
        <f t="shared" si="329"/>
        <v/>
      </c>
      <c r="R2318" s="7" t="str">
        <f t="shared" si="330"/>
        <v/>
      </c>
      <c r="W2318" s="9" t="str">
        <f t="shared" si="331"/>
        <v/>
      </c>
      <c r="AH2318" s="9" t="str">
        <f t="shared" si="332"/>
        <v/>
      </c>
      <c r="AI2318" s="9" t="str">
        <f t="shared" si="333"/>
        <v/>
      </c>
    </row>
    <row r="2319" spans="1:35">
      <c r="A2319" s="8" t="str">
        <f t="shared" si="334"/>
        <v/>
      </c>
      <c r="M2319" s="7" t="str">
        <f>IF(A2319="","",IF(S2319="",IF(A2319="","",VLOOKUP(K2319,calendar_price_2013,MATCH(SUMIF(A$2:A12909,A2319,L$2:L12909),Sheet2!$C$1:$P$1,0)+1,0)),S2319)*L2319)</f>
        <v/>
      </c>
      <c r="N2319" s="7" t="str">
        <f t="shared" si="328"/>
        <v/>
      </c>
      <c r="O2319" s="7" t="str">
        <f t="shared" si="329"/>
        <v/>
      </c>
      <c r="R2319" s="7" t="str">
        <f t="shared" si="330"/>
        <v/>
      </c>
      <c r="W2319" s="9" t="str">
        <f t="shared" si="331"/>
        <v/>
      </c>
      <c r="AH2319" s="9" t="str">
        <f t="shared" si="332"/>
        <v/>
      </c>
      <c r="AI2319" s="9" t="str">
        <f t="shared" si="333"/>
        <v/>
      </c>
    </row>
    <row r="2320" spans="1:35">
      <c r="A2320" s="8" t="str">
        <f t="shared" si="334"/>
        <v/>
      </c>
      <c r="M2320" s="7" t="str">
        <f>IF(A2320="","",IF(S2320="",IF(A2320="","",VLOOKUP(K2320,calendar_price_2013,MATCH(SUMIF(A$2:A12910,A2320,L$2:L12910),Sheet2!$C$1:$P$1,0)+1,0)),S2320)*L2320)</f>
        <v/>
      </c>
      <c r="N2320" s="7" t="str">
        <f t="shared" si="328"/>
        <v/>
      </c>
      <c r="O2320" s="7" t="str">
        <f t="shared" si="329"/>
        <v/>
      </c>
      <c r="R2320" s="7" t="str">
        <f t="shared" si="330"/>
        <v/>
      </c>
      <c r="W2320" s="9" t="str">
        <f t="shared" si="331"/>
        <v/>
      </c>
      <c r="AH2320" s="9" t="str">
        <f t="shared" si="332"/>
        <v/>
      </c>
      <c r="AI2320" s="9" t="str">
        <f t="shared" si="333"/>
        <v/>
      </c>
    </row>
    <row r="2321" spans="1:35">
      <c r="A2321" s="8" t="str">
        <f t="shared" si="334"/>
        <v/>
      </c>
      <c r="M2321" s="7" t="str">
        <f>IF(A2321="","",IF(S2321="",IF(A2321="","",VLOOKUP(K2321,calendar_price_2013,MATCH(SUMIF(A$2:A12911,A2321,L$2:L12911),Sheet2!$C$1:$P$1,0)+1,0)),S2321)*L2321)</f>
        <v/>
      </c>
      <c r="N2321" s="7" t="str">
        <f t="shared" si="328"/>
        <v/>
      </c>
      <c r="O2321" s="7" t="str">
        <f t="shared" si="329"/>
        <v/>
      </c>
      <c r="R2321" s="7" t="str">
        <f t="shared" si="330"/>
        <v/>
      </c>
      <c r="W2321" s="9" t="str">
        <f t="shared" si="331"/>
        <v/>
      </c>
      <c r="AH2321" s="9" t="str">
        <f t="shared" si="332"/>
        <v/>
      </c>
      <c r="AI2321" s="9" t="str">
        <f t="shared" si="333"/>
        <v/>
      </c>
    </row>
    <row r="2322" spans="1:35">
      <c r="A2322" s="8" t="str">
        <f t="shared" si="334"/>
        <v/>
      </c>
      <c r="M2322" s="7" t="str">
        <f>IF(A2322="","",IF(S2322="",IF(A2322="","",VLOOKUP(K2322,calendar_price_2013,MATCH(SUMIF(A$2:A12912,A2322,L$2:L12912),Sheet2!$C$1:$P$1,0)+1,0)),S2322)*L2322)</f>
        <v/>
      </c>
      <c r="N2322" s="7" t="str">
        <f t="shared" si="328"/>
        <v/>
      </c>
      <c r="O2322" s="7" t="str">
        <f t="shared" si="329"/>
        <v/>
      </c>
      <c r="R2322" s="7" t="str">
        <f t="shared" si="330"/>
        <v/>
      </c>
      <c r="W2322" s="9" t="str">
        <f t="shared" si="331"/>
        <v/>
      </c>
      <c r="AH2322" s="9" t="str">
        <f t="shared" si="332"/>
        <v/>
      </c>
      <c r="AI2322" s="9" t="str">
        <f t="shared" si="333"/>
        <v/>
      </c>
    </row>
    <row r="2323" spans="1:35">
      <c r="A2323" s="8" t="str">
        <f t="shared" si="334"/>
        <v/>
      </c>
      <c r="M2323" s="7" t="str">
        <f>IF(A2323="","",IF(S2323="",IF(A2323="","",VLOOKUP(K2323,calendar_price_2013,MATCH(SUMIF(A$2:A12913,A2323,L$2:L12913),Sheet2!$C$1:$P$1,0)+1,0)),S2323)*L2323)</f>
        <v/>
      </c>
      <c r="N2323" s="7" t="str">
        <f t="shared" si="328"/>
        <v/>
      </c>
      <c r="O2323" s="7" t="str">
        <f t="shared" si="329"/>
        <v/>
      </c>
      <c r="R2323" s="7" t="str">
        <f t="shared" si="330"/>
        <v/>
      </c>
      <c r="W2323" s="9" t="str">
        <f t="shared" si="331"/>
        <v/>
      </c>
      <c r="AH2323" s="9" t="str">
        <f t="shared" si="332"/>
        <v/>
      </c>
      <c r="AI2323" s="9" t="str">
        <f t="shared" si="333"/>
        <v/>
      </c>
    </row>
    <row r="2324" spans="1:35">
      <c r="A2324" s="8" t="str">
        <f t="shared" si="334"/>
        <v/>
      </c>
      <c r="M2324" s="7" t="str">
        <f>IF(A2324="","",IF(S2324="",IF(A2324="","",VLOOKUP(K2324,calendar_price_2013,MATCH(SUMIF(A$2:A12914,A2324,L$2:L12914),Sheet2!$C$1:$P$1,0)+1,0)),S2324)*L2324)</f>
        <v/>
      </c>
      <c r="N2324" s="7" t="str">
        <f t="shared" si="328"/>
        <v/>
      </c>
      <c r="O2324" s="7" t="str">
        <f t="shared" si="329"/>
        <v/>
      </c>
      <c r="R2324" s="7" t="str">
        <f t="shared" si="330"/>
        <v/>
      </c>
      <c r="W2324" s="9" t="str">
        <f t="shared" si="331"/>
        <v/>
      </c>
      <c r="AH2324" s="9" t="str">
        <f t="shared" si="332"/>
        <v/>
      </c>
      <c r="AI2324" s="9" t="str">
        <f t="shared" si="333"/>
        <v/>
      </c>
    </row>
    <row r="2325" spans="1:35">
      <c r="A2325" s="8" t="str">
        <f t="shared" si="334"/>
        <v/>
      </c>
      <c r="M2325" s="7" t="str">
        <f>IF(A2325="","",IF(S2325="",IF(A2325="","",VLOOKUP(K2325,calendar_price_2013,MATCH(SUMIF(A$2:A12915,A2325,L$2:L12915),Sheet2!$C$1:$P$1,0)+1,0)),S2325)*L2325)</f>
        <v/>
      </c>
      <c r="N2325" s="7" t="str">
        <f t="shared" si="328"/>
        <v/>
      </c>
      <c r="O2325" s="7" t="str">
        <f t="shared" si="329"/>
        <v/>
      </c>
      <c r="R2325" s="7" t="str">
        <f t="shared" si="330"/>
        <v/>
      </c>
      <c r="W2325" s="9" t="str">
        <f t="shared" si="331"/>
        <v/>
      </c>
      <c r="AH2325" s="9" t="str">
        <f t="shared" si="332"/>
        <v/>
      </c>
      <c r="AI2325" s="9" t="str">
        <f t="shared" si="333"/>
        <v/>
      </c>
    </row>
    <row r="2326" spans="1:35">
      <c r="A2326" s="8" t="str">
        <f t="shared" si="334"/>
        <v/>
      </c>
      <c r="M2326" s="7" t="str">
        <f>IF(A2326="","",IF(S2326="",IF(A2326="","",VLOOKUP(K2326,calendar_price_2013,MATCH(SUMIF(A$2:A12916,A2326,L$2:L12916),Sheet2!$C$1:$P$1,0)+1,0)),S2326)*L2326)</f>
        <v/>
      </c>
      <c r="N2326" s="7" t="str">
        <f t="shared" si="328"/>
        <v/>
      </c>
      <c r="O2326" s="7" t="str">
        <f t="shared" si="329"/>
        <v/>
      </c>
      <c r="R2326" s="7" t="str">
        <f t="shared" si="330"/>
        <v/>
      </c>
      <c r="W2326" s="9" t="str">
        <f t="shared" si="331"/>
        <v/>
      </c>
      <c r="AH2326" s="9" t="str">
        <f t="shared" si="332"/>
        <v/>
      </c>
      <c r="AI2326" s="9" t="str">
        <f t="shared" si="333"/>
        <v/>
      </c>
    </row>
    <row r="2327" spans="1:35">
      <c r="A2327" s="8" t="str">
        <f t="shared" si="334"/>
        <v/>
      </c>
      <c r="M2327" s="7" t="str">
        <f>IF(A2327="","",IF(S2327="",IF(A2327="","",VLOOKUP(K2327,calendar_price_2013,MATCH(SUMIF(A$2:A12917,A2327,L$2:L12917),Sheet2!$C$1:$P$1,0)+1,0)),S2327)*L2327)</f>
        <v/>
      </c>
      <c r="N2327" s="7" t="str">
        <f t="shared" si="328"/>
        <v/>
      </c>
      <c r="O2327" s="7" t="str">
        <f t="shared" si="329"/>
        <v/>
      </c>
      <c r="R2327" s="7" t="str">
        <f t="shared" si="330"/>
        <v/>
      </c>
      <c r="W2327" s="9" t="str">
        <f t="shared" si="331"/>
        <v/>
      </c>
      <c r="AH2327" s="9" t="str">
        <f t="shared" si="332"/>
        <v/>
      </c>
      <c r="AI2327" s="9" t="str">
        <f t="shared" si="333"/>
        <v/>
      </c>
    </row>
    <row r="2328" spans="1:35">
      <c r="A2328" s="8" t="str">
        <f t="shared" si="334"/>
        <v/>
      </c>
      <c r="M2328" s="7" t="str">
        <f>IF(A2328="","",IF(S2328="",IF(A2328="","",VLOOKUP(K2328,calendar_price_2013,MATCH(SUMIF(A$2:A12918,A2328,L$2:L12918),Sheet2!$C$1:$P$1,0)+1,0)),S2328)*L2328)</f>
        <v/>
      </c>
      <c r="N2328" s="7" t="str">
        <f t="shared" si="328"/>
        <v/>
      </c>
      <c r="O2328" s="7" t="str">
        <f t="shared" si="329"/>
        <v/>
      </c>
      <c r="R2328" s="7" t="str">
        <f t="shared" si="330"/>
        <v/>
      </c>
      <c r="W2328" s="9" t="str">
        <f t="shared" si="331"/>
        <v/>
      </c>
      <c r="AH2328" s="9" t="str">
        <f t="shared" si="332"/>
        <v/>
      </c>
      <c r="AI2328" s="9" t="str">
        <f t="shared" si="333"/>
        <v/>
      </c>
    </row>
    <row r="2329" spans="1:35">
      <c r="A2329" s="8" t="str">
        <f t="shared" si="334"/>
        <v/>
      </c>
      <c r="M2329" s="7" t="str">
        <f>IF(A2329="","",IF(S2329="",IF(A2329="","",VLOOKUP(K2329,calendar_price_2013,MATCH(SUMIF(A$2:A12919,A2329,L$2:L12919),Sheet2!$C$1:$P$1,0)+1,0)),S2329)*L2329)</f>
        <v/>
      </c>
      <c r="N2329" s="7" t="str">
        <f t="shared" si="328"/>
        <v/>
      </c>
      <c r="O2329" s="7" t="str">
        <f t="shared" si="329"/>
        <v/>
      </c>
      <c r="R2329" s="7" t="str">
        <f t="shared" si="330"/>
        <v/>
      </c>
      <c r="W2329" s="9" t="str">
        <f t="shared" si="331"/>
        <v/>
      </c>
      <c r="AH2329" s="9" t="str">
        <f t="shared" si="332"/>
        <v/>
      </c>
      <c r="AI2329" s="9" t="str">
        <f t="shared" si="333"/>
        <v/>
      </c>
    </row>
    <row r="2330" spans="1:35">
      <c r="A2330" s="8" t="str">
        <f t="shared" si="334"/>
        <v/>
      </c>
      <c r="M2330" s="7" t="str">
        <f>IF(A2330="","",IF(S2330="",IF(A2330="","",VLOOKUP(K2330,calendar_price_2013,MATCH(SUMIF(A$2:A12920,A2330,L$2:L12920),Sheet2!$C$1:$P$1,0)+1,0)),S2330)*L2330)</f>
        <v/>
      </c>
      <c r="N2330" s="7" t="str">
        <f t="shared" si="328"/>
        <v/>
      </c>
      <c r="O2330" s="7" t="str">
        <f t="shared" si="329"/>
        <v/>
      </c>
      <c r="R2330" s="7" t="str">
        <f t="shared" si="330"/>
        <v/>
      </c>
      <c r="W2330" s="9" t="str">
        <f t="shared" si="331"/>
        <v/>
      </c>
      <c r="AH2330" s="9" t="str">
        <f t="shared" si="332"/>
        <v/>
      </c>
      <c r="AI2330" s="9" t="str">
        <f t="shared" si="333"/>
        <v/>
      </c>
    </row>
    <row r="2331" spans="1:35">
      <c r="A2331" s="8" t="str">
        <f t="shared" si="334"/>
        <v/>
      </c>
      <c r="M2331" s="7" t="str">
        <f>IF(A2331="","",IF(S2331="",IF(A2331="","",VLOOKUP(K2331,calendar_price_2013,MATCH(SUMIF(A$2:A12921,A2331,L$2:L12921),Sheet2!$C$1:$P$1,0)+1,0)),S2331)*L2331)</f>
        <v/>
      </c>
      <c r="N2331" s="7" t="str">
        <f t="shared" si="328"/>
        <v/>
      </c>
      <c r="O2331" s="7" t="str">
        <f t="shared" si="329"/>
        <v/>
      </c>
      <c r="R2331" s="7" t="str">
        <f t="shared" si="330"/>
        <v/>
      </c>
      <c r="W2331" s="9" t="str">
        <f t="shared" si="331"/>
        <v/>
      </c>
      <c r="AH2331" s="9" t="str">
        <f t="shared" si="332"/>
        <v/>
      </c>
      <c r="AI2331" s="9" t="str">
        <f t="shared" si="333"/>
        <v/>
      </c>
    </row>
    <row r="2332" spans="1:35">
      <c r="A2332" s="8" t="str">
        <f t="shared" si="334"/>
        <v/>
      </c>
      <c r="M2332" s="7" t="str">
        <f>IF(A2332="","",IF(S2332="",IF(A2332="","",VLOOKUP(K2332,calendar_price_2013,MATCH(SUMIF(A$2:A12922,A2332,L$2:L12922),Sheet2!$C$1:$P$1,0)+1,0)),S2332)*L2332)</f>
        <v/>
      </c>
      <c r="N2332" s="7" t="str">
        <f t="shared" si="328"/>
        <v/>
      </c>
      <c r="O2332" s="7" t="str">
        <f t="shared" si="329"/>
        <v/>
      </c>
      <c r="R2332" s="7" t="str">
        <f t="shared" si="330"/>
        <v/>
      </c>
      <c r="W2332" s="9" t="str">
        <f t="shared" si="331"/>
        <v/>
      </c>
      <c r="AH2332" s="9" t="str">
        <f t="shared" si="332"/>
        <v/>
      </c>
      <c r="AI2332" s="9" t="str">
        <f t="shared" si="333"/>
        <v/>
      </c>
    </row>
    <row r="2333" spans="1:35">
      <c r="A2333" s="8" t="str">
        <f t="shared" si="334"/>
        <v/>
      </c>
      <c r="M2333" s="7" t="str">
        <f>IF(A2333="","",IF(S2333="",IF(A2333="","",VLOOKUP(K2333,calendar_price_2013,MATCH(SUMIF(A$2:A12923,A2333,L$2:L12923),Sheet2!$C$1:$P$1,0)+1,0)),S2333)*L2333)</f>
        <v/>
      </c>
      <c r="N2333" s="7" t="str">
        <f t="shared" si="328"/>
        <v/>
      </c>
      <c r="O2333" s="7" t="str">
        <f t="shared" si="329"/>
        <v/>
      </c>
      <c r="R2333" s="7" t="str">
        <f t="shared" si="330"/>
        <v/>
      </c>
      <c r="W2333" s="9" t="str">
        <f t="shared" si="331"/>
        <v/>
      </c>
      <c r="AH2333" s="9" t="str">
        <f t="shared" si="332"/>
        <v/>
      </c>
      <c r="AI2333" s="9" t="str">
        <f t="shared" si="333"/>
        <v/>
      </c>
    </row>
    <row r="2334" spans="1:35">
      <c r="A2334" s="8" t="str">
        <f t="shared" si="334"/>
        <v/>
      </c>
      <c r="M2334" s="7" t="str">
        <f>IF(A2334="","",IF(S2334="",IF(A2334="","",VLOOKUP(K2334,calendar_price_2013,MATCH(SUMIF(A$2:A12924,A2334,L$2:L12924),Sheet2!$C$1:$P$1,0)+1,0)),S2334)*L2334)</f>
        <v/>
      </c>
      <c r="N2334" s="7" t="str">
        <f t="shared" si="328"/>
        <v/>
      </c>
      <c r="O2334" s="7" t="str">
        <f t="shared" si="329"/>
        <v/>
      </c>
      <c r="R2334" s="7" t="str">
        <f t="shared" si="330"/>
        <v/>
      </c>
      <c r="W2334" s="9" t="str">
        <f t="shared" si="331"/>
        <v/>
      </c>
      <c r="AH2334" s="9" t="str">
        <f t="shared" si="332"/>
        <v/>
      </c>
      <c r="AI2334" s="9" t="str">
        <f t="shared" si="333"/>
        <v/>
      </c>
    </row>
    <row r="2335" spans="1:35">
      <c r="A2335" s="8" t="str">
        <f t="shared" si="334"/>
        <v/>
      </c>
      <c r="M2335" s="7" t="str">
        <f>IF(A2335="","",IF(S2335="",IF(A2335="","",VLOOKUP(K2335,calendar_price_2013,MATCH(SUMIF(A$2:A12925,A2335,L$2:L12925),Sheet2!$C$1:$P$1,0)+1,0)),S2335)*L2335)</f>
        <v/>
      </c>
      <c r="N2335" s="7" t="str">
        <f t="shared" si="328"/>
        <v/>
      </c>
      <c r="O2335" s="7" t="str">
        <f t="shared" si="329"/>
        <v/>
      </c>
      <c r="R2335" s="7" t="str">
        <f t="shared" si="330"/>
        <v/>
      </c>
      <c r="W2335" s="9" t="str">
        <f t="shared" si="331"/>
        <v/>
      </c>
      <c r="AH2335" s="9" t="str">
        <f t="shared" si="332"/>
        <v/>
      </c>
      <c r="AI2335" s="9" t="str">
        <f t="shared" si="333"/>
        <v/>
      </c>
    </row>
    <row r="2336" spans="1:35">
      <c r="A2336" s="8" t="str">
        <f t="shared" si="334"/>
        <v/>
      </c>
      <c r="M2336" s="7" t="str">
        <f>IF(A2336="","",IF(S2336="",IF(A2336="","",VLOOKUP(K2336,calendar_price_2013,MATCH(SUMIF(A$2:A12926,A2336,L$2:L12926),Sheet2!$C$1:$P$1,0)+1,0)),S2336)*L2336)</f>
        <v/>
      </c>
      <c r="N2336" s="7" t="str">
        <f t="shared" ref="N2336:N2399" si="335">IF(A2336="","",IF(T2336=1,0,M2336*0.2))</f>
        <v/>
      </c>
      <c r="O2336" s="7" t="str">
        <f t="shared" ref="O2336:O2399" si="336">IF(H2336="","",SUMIF(A2336:A12927,A2336,M2336:M12927)+SUMIF(A2336:A12927,A2336,N2336:N12927))</f>
        <v/>
      </c>
      <c r="R2336" s="7" t="str">
        <f t="shared" si="330"/>
        <v/>
      </c>
      <c r="W2336" s="9" t="str">
        <f t="shared" si="331"/>
        <v/>
      </c>
      <c r="AH2336" s="9" t="str">
        <f t="shared" si="332"/>
        <v/>
      </c>
      <c r="AI2336" s="9" t="str">
        <f t="shared" si="333"/>
        <v/>
      </c>
    </row>
    <row r="2337" spans="1:35">
      <c r="A2337" s="8" t="str">
        <f t="shared" si="334"/>
        <v/>
      </c>
      <c r="M2337" s="7" t="str">
        <f>IF(A2337="","",IF(S2337="",IF(A2337="","",VLOOKUP(K2337,calendar_price_2013,MATCH(SUMIF(A$2:A12927,A2337,L$2:L12927),Sheet2!$C$1:$P$1,0)+1,0)),S2337)*L2337)</f>
        <v/>
      </c>
      <c r="N2337" s="7" t="str">
        <f t="shared" si="335"/>
        <v/>
      </c>
      <c r="O2337" s="7" t="str">
        <f t="shared" si="336"/>
        <v/>
      </c>
      <c r="R2337" s="7" t="str">
        <f t="shared" ref="R2337:R2400" si="337">IF(ISBLANK(Q2337),"",Q2337-O2337)</f>
        <v/>
      </c>
      <c r="W2337" s="9" t="str">
        <f t="shared" ref="W2337:W2400" si="338">IF(B2337="","",IF(AC2337="",0,1))</f>
        <v/>
      </c>
      <c r="AH2337" s="9" t="str">
        <f t="shared" ref="AH2337:AH2400" si="339">IF(H2337="","",SUMIF(A2337:A12928,A2337,L2337:L12928))</f>
        <v/>
      </c>
      <c r="AI2337" s="9" t="str">
        <f t="shared" ref="AI2337:AI2400" si="340">IF(AH2337="","",AH2337/100)</f>
        <v/>
      </c>
    </row>
    <row r="2338" spans="1:35">
      <c r="A2338" s="8" t="str">
        <f t="shared" ref="A2338:A2366" si="341">IF(K2338="","",IF(B2338="",A2337,A2337+1))</f>
        <v/>
      </c>
      <c r="M2338" s="7" t="str">
        <f>IF(A2338="","",IF(S2338="",IF(A2338="","",VLOOKUP(K2338,calendar_price_2013,MATCH(SUMIF(A$2:A12928,A2338,L$2:L12928),Sheet2!$C$1:$P$1,0)+1,0)),S2338)*L2338)</f>
        <v/>
      </c>
      <c r="N2338" s="7" t="str">
        <f t="shared" si="335"/>
        <v/>
      </c>
      <c r="O2338" s="7" t="str">
        <f t="shared" si="336"/>
        <v/>
      </c>
      <c r="R2338" s="7" t="str">
        <f t="shared" si="337"/>
        <v/>
      </c>
      <c r="W2338" s="9" t="str">
        <f t="shared" si="338"/>
        <v/>
      </c>
      <c r="AH2338" s="9" t="str">
        <f t="shared" si="339"/>
        <v/>
      </c>
      <c r="AI2338" s="9" t="str">
        <f t="shared" si="340"/>
        <v/>
      </c>
    </row>
    <row r="2339" spans="1:35">
      <c r="A2339" s="8" t="str">
        <f t="shared" si="341"/>
        <v/>
      </c>
      <c r="M2339" s="7" t="str">
        <f>IF(A2339="","",IF(S2339="",IF(A2339="","",VLOOKUP(K2339,calendar_price_2013,MATCH(SUMIF(A$2:A12929,A2339,L$2:L12929),Sheet2!$C$1:$P$1,0)+1,0)),S2339)*L2339)</f>
        <v/>
      </c>
      <c r="N2339" s="7" t="str">
        <f t="shared" si="335"/>
        <v/>
      </c>
      <c r="O2339" s="7" t="str">
        <f t="shared" si="336"/>
        <v/>
      </c>
      <c r="R2339" s="7" t="str">
        <f t="shared" si="337"/>
        <v/>
      </c>
      <c r="W2339" s="9" t="str">
        <f t="shared" si="338"/>
        <v/>
      </c>
      <c r="AH2339" s="9" t="str">
        <f t="shared" si="339"/>
        <v/>
      </c>
      <c r="AI2339" s="9" t="str">
        <f t="shared" si="340"/>
        <v/>
      </c>
    </row>
    <row r="2340" spans="1:35">
      <c r="A2340" s="8" t="str">
        <f t="shared" si="341"/>
        <v/>
      </c>
      <c r="M2340" s="7" t="str">
        <f>IF(A2340="","",IF(S2340="",IF(A2340="","",VLOOKUP(K2340,calendar_price_2013,MATCH(SUMIF(A$2:A12930,A2340,L$2:L12930),Sheet2!$C$1:$P$1,0)+1,0)),S2340)*L2340)</f>
        <v/>
      </c>
      <c r="N2340" s="7" t="str">
        <f t="shared" si="335"/>
        <v/>
      </c>
      <c r="O2340" s="7" t="str">
        <f t="shared" si="336"/>
        <v/>
      </c>
      <c r="R2340" s="7" t="str">
        <f t="shared" si="337"/>
        <v/>
      </c>
      <c r="W2340" s="9" t="str">
        <f t="shared" si="338"/>
        <v/>
      </c>
      <c r="AH2340" s="9" t="str">
        <f t="shared" si="339"/>
        <v/>
      </c>
      <c r="AI2340" s="9" t="str">
        <f t="shared" si="340"/>
        <v/>
      </c>
    </row>
    <row r="2341" spans="1:35">
      <c r="A2341" s="8" t="str">
        <f t="shared" si="341"/>
        <v/>
      </c>
      <c r="M2341" s="7" t="str">
        <f>IF(A2341="","",IF(S2341="",IF(A2341="","",VLOOKUP(K2341,calendar_price_2013,MATCH(SUMIF(A$2:A12931,A2341,L$2:L12931),Sheet2!$C$1:$P$1,0)+1,0)),S2341)*L2341)</f>
        <v/>
      </c>
      <c r="N2341" s="7" t="str">
        <f t="shared" si="335"/>
        <v/>
      </c>
      <c r="O2341" s="7" t="str">
        <f t="shared" si="336"/>
        <v/>
      </c>
      <c r="R2341" s="7" t="str">
        <f t="shared" si="337"/>
        <v/>
      </c>
      <c r="W2341" s="9" t="str">
        <f t="shared" si="338"/>
        <v/>
      </c>
      <c r="AH2341" s="9" t="str">
        <f t="shared" si="339"/>
        <v/>
      </c>
      <c r="AI2341" s="9" t="str">
        <f t="shared" si="340"/>
        <v/>
      </c>
    </row>
    <row r="2342" spans="1:35">
      <c r="A2342" s="8" t="str">
        <f t="shared" si="341"/>
        <v/>
      </c>
      <c r="M2342" s="7" t="str">
        <f>IF(A2342="","",IF(S2342="",IF(A2342="","",VLOOKUP(K2342,calendar_price_2013,MATCH(SUMIF(A$2:A12932,A2342,L$2:L12932),Sheet2!$C$1:$P$1,0)+1,0)),S2342)*L2342)</f>
        <v/>
      </c>
      <c r="N2342" s="7" t="str">
        <f t="shared" si="335"/>
        <v/>
      </c>
      <c r="O2342" s="7" t="str">
        <f t="shared" si="336"/>
        <v/>
      </c>
      <c r="R2342" s="7" t="str">
        <f t="shared" si="337"/>
        <v/>
      </c>
      <c r="W2342" s="9" t="str">
        <f t="shared" si="338"/>
        <v/>
      </c>
      <c r="AH2342" s="9" t="str">
        <f t="shared" si="339"/>
        <v/>
      </c>
      <c r="AI2342" s="9" t="str">
        <f t="shared" si="340"/>
        <v/>
      </c>
    </row>
    <row r="2343" spans="1:35">
      <c r="A2343" s="8" t="str">
        <f t="shared" si="341"/>
        <v/>
      </c>
      <c r="M2343" s="7" t="str">
        <f>IF(A2343="","",IF(S2343="",IF(A2343="","",VLOOKUP(K2343,calendar_price_2013,MATCH(SUMIF(A$2:A12933,A2343,L$2:L12933),Sheet2!$C$1:$P$1,0)+1,0)),S2343)*L2343)</f>
        <v/>
      </c>
      <c r="N2343" s="7" t="str">
        <f t="shared" si="335"/>
        <v/>
      </c>
      <c r="O2343" s="7" t="str">
        <f t="shared" si="336"/>
        <v/>
      </c>
      <c r="R2343" s="7" t="str">
        <f t="shared" si="337"/>
        <v/>
      </c>
      <c r="W2343" s="9" t="str">
        <f t="shared" si="338"/>
        <v/>
      </c>
      <c r="AH2343" s="9" t="str">
        <f t="shared" si="339"/>
        <v/>
      </c>
      <c r="AI2343" s="9" t="str">
        <f t="shared" si="340"/>
        <v/>
      </c>
    </row>
    <row r="2344" spans="1:35">
      <c r="A2344" s="8" t="str">
        <f t="shared" si="341"/>
        <v/>
      </c>
      <c r="M2344" s="7" t="str">
        <f>IF(A2344="","",IF(S2344="",IF(A2344="","",VLOOKUP(K2344,calendar_price_2013,MATCH(SUMIF(A$2:A12934,A2344,L$2:L12934),Sheet2!$C$1:$P$1,0)+1,0)),S2344)*L2344)</f>
        <v/>
      </c>
      <c r="N2344" s="7" t="str">
        <f t="shared" si="335"/>
        <v/>
      </c>
      <c r="O2344" s="7" t="str">
        <f t="shared" si="336"/>
        <v/>
      </c>
      <c r="R2344" s="7" t="str">
        <f t="shared" si="337"/>
        <v/>
      </c>
      <c r="W2344" s="9" t="str">
        <f t="shared" si="338"/>
        <v/>
      </c>
      <c r="AH2344" s="9" t="str">
        <f t="shared" si="339"/>
        <v/>
      </c>
      <c r="AI2344" s="9" t="str">
        <f t="shared" si="340"/>
        <v/>
      </c>
    </row>
    <row r="2345" spans="1:35">
      <c r="A2345" s="8" t="str">
        <f t="shared" si="341"/>
        <v/>
      </c>
      <c r="M2345" s="7" t="str">
        <f>IF(A2345="","",IF(S2345="",IF(A2345="","",VLOOKUP(K2345,calendar_price_2013,MATCH(SUMIF(A$2:A12935,A2345,L$2:L12935),Sheet2!$C$1:$P$1,0)+1,0)),S2345)*L2345)</f>
        <v/>
      </c>
      <c r="N2345" s="7" t="str">
        <f t="shared" si="335"/>
        <v/>
      </c>
      <c r="O2345" s="7" t="str">
        <f t="shared" si="336"/>
        <v/>
      </c>
      <c r="R2345" s="7" t="str">
        <f t="shared" si="337"/>
        <v/>
      </c>
      <c r="W2345" s="9" t="str">
        <f t="shared" si="338"/>
        <v/>
      </c>
      <c r="AH2345" s="9" t="str">
        <f t="shared" si="339"/>
        <v/>
      </c>
      <c r="AI2345" s="9" t="str">
        <f t="shared" si="340"/>
        <v/>
      </c>
    </row>
    <row r="2346" spans="1:35">
      <c r="A2346" s="8" t="str">
        <f t="shared" si="341"/>
        <v/>
      </c>
      <c r="M2346" s="7" t="str">
        <f>IF(A2346="","",IF(S2346="",IF(A2346="","",VLOOKUP(K2346,calendar_price_2013,MATCH(SUMIF(A$2:A12936,A2346,L$2:L12936),Sheet2!$C$1:$P$1,0)+1,0)),S2346)*L2346)</f>
        <v/>
      </c>
      <c r="N2346" s="7" t="str">
        <f t="shared" si="335"/>
        <v/>
      </c>
      <c r="O2346" s="7" t="str">
        <f t="shared" si="336"/>
        <v/>
      </c>
      <c r="R2346" s="7" t="str">
        <f t="shared" si="337"/>
        <v/>
      </c>
      <c r="W2346" s="9" t="str">
        <f t="shared" si="338"/>
        <v/>
      </c>
      <c r="AH2346" s="9" t="str">
        <f t="shared" si="339"/>
        <v/>
      </c>
      <c r="AI2346" s="9" t="str">
        <f t="shared" si="340"/>
        <v/>
      </c>
    </row>
    <row r="2347" spans="1:35">
      <c r="A2347" s="8" t="str">
        <f t="shared" si="341"/>
        <v/>
      </c>
      <c r="M2347" s="7" t="str">
        <f>IF(A2347="","",IF(S2347="",IF(A2347="","",VLOOKUP(K2347,calendar_price_2013,MATCH(SUMIF(A$2:A12937,A2347,L$2:L12937),Sheet2!$C$1:$P$1,0)+1,0)),S2347)*L2347)</f>
        <v/>
      </c>
      <c r="N2347" s="7" t="str">
        <f t="shared" si="335"/>
        <v/>
      </c>
      <c r="O2347" s="7" t="str">
        <f t="shared" si="336"/>
        <v/>
      </c>
      <c r="R2347" s="7" t="str">
        <f t="shared" si="337"/>
        <v/>
      </c>
      <c r="W2347" s="9" t="str">
        <f t="shared" si="338"/>
        <v/>
      </c>
      <c r="AH2347" s="9" t="str">
        <f t="shared" si="339"/>
        <v/>
      </c>
      <c r="AI2347" s="9" t="str">
        <f t="shared" si="340"/>
        <v/>
      </c>
    </row>
    <row r="2348" spans="1:35">
      <c r="A2348" s="8" t="str">
        <f t="shared" si="341"/>
        <v/>
      </c>
      <c r="M2348" s="7" t="str">
        <f>IF(A2348="","",IF(S2348="",IF(A2348="","",VLOOKUP(K2348,calendar_price_2013,MATCH(SUMIF(A$2:A12938,A2348,L$2:L12938),Sheet2!$C$1:$P$1,0)+1,0)),S2348)*L2348)</f>
        <v/>
      </c>
      <c r="N2348" s="7" t="str">
        <f t="shared" si="335"/>
        <v/>
      </c>
      <c r="O2348" s="7" t="str">
        <f t="shared" si="336"/>
        <v/>
      </c>
      <c r="R2348" s="7" t="str">
        <f t="shared" si="337"/>
        <v/>
      </c>
      <c r="W2348" s="9" t="str">
        <f t="shared" si="338"/>
        <v/>
      </c>
      <c r="AH2348" s="9" t="str">
        <f t="shared" si="339"/>
        <v/>
      </c>
      <c r="AI2348" s="9" t="str">
        <f t="shared" si="340"/>
        <v/>
      </c>
    </row>
    <row r="2349" spans="1:35">
      <c r="A2349" s="8" t="str">
        <f t="shared" si="341"/>
        <v/>
      </c>
      <c r="M2349" s="7" t="str">
        <f>IF(A2349="","",IF(S2349="",IF(A2349="","",VLOOKUP(K2349,calendar_price_2013,MATCH(SUMIF(A$2:A12939,A2349,L$2:L12939),Sheet2!$C$1:$P$1,0)+1,0)),S2349)*L2349)</f>
        <v/>
      </c>
      <c r="N2349" s="7" t="str">
        <f t="shared" si="335"/>
        <v/>
      </c>
      <c r="O2349" s="7" t="str">
        <f t="shared" si="336"/>
        <v/>
      </c>
      <c r="R2349" s="7" t="str">
        <f t="shared" si="337"/>
        <v/>
      </c>
      <c r="W2349" s="9" t="str">
        <f t="shared" si="338"/>
        <v/>
      </c>
      <c r="AH2349" s="9" t="str">
        <f t="shared" si="339"/>
        <v/>
      </c>
      <c r="AI2349" s="9" t="str">
        <f t="shared" si="340"/>
        <v/>
      </c>
    </row>
    <row r="2350" spans="1:35">
      <c r="A2350" s="8" t="str">
        <f t="shared" si="341"/>
        <v/>
      </c>
      <c r="M2350" s="7" t="str">
        <f>IF(A2350="","",IF(S2350="",IF(A2350="","",VLOOKUP(K2350,calendar_price_2013,MATCH(SUMIF(A$2:A12940,A2350,L$2:L12940),Sheet2!$C$1:$P$1,0)+1,0)),S2350)*L2350)</f>
        <v/>
      </c>
      <c r="N2350" s="7" t="str">
        <f t="shared" si="335"/>
        <v/>
      </c>
      <c r="O2350" s="7" t="str">
        <f t="shared" si="336"/>
        <v/>
      </c>
      <c r="R2350" s="7" t="str">
        <f t="shared" si="337"/>
        <v/>
      </c>
      <c r="W2350" s="9" t="str">
        <f t="shared" si="338"/>
        <v/>
      </c>
      <c r="AH2350" s="9" t="str">
        <f t="shared" si="339"/>
        <v/>
      </c>
      <c r="AI2350" s="9" t="str">
        <f t="shared" si="340"/>
        <v/>
      </c>
    </row>
    <row r="2351" spans="1:35">
      <c r="A2351" s="8" t="str">
        <f t="shared" si="341"/>
        <v/>
      </c>
      <c r="M2351" s="7" t="str">
        <f>IF(A2351="","",IF(S2351="",IF(A2351="","",VLOOKUP(K2351,calendar_price_2013,MATCH(SUMIF(A$2:A12941,A2351,L$2:L12941),Sheet2!$C$1:$P$1,0)+1,0)),S2351)*L2351)</f>
        <v/>
      </c>
      <c r="N2351" s="7" t="str">
        <f t="shared" si="335"/>
        <v/>
      </c>
      <c r="O2351" s="7" t="str">
        <f t="shared" si="336"/>
        <v/>
      </c>
      <c r="R2351" s="7" t="str">
        <f t="shared" si="337"/>
        <v/>
      </c>
      <c r="W2351" s="9" t="str">
        <f t="shared" si="338"/>
        <v/>
      </c>
      <c r="AH2351" s="9" t="str">
        <f t="shared" si="339"/>
        <v/>
      </c>
      <c r="AI2351" s="9" t="str">
        <f t="shared" si="340"/>
        <v/>
      </c>
    </row>
    <row r="2352" spans="1:35">
      <c r="A2352" s="8" t="str">
        <f t="shared" si="341"/>
        <v/>
      </c>
      <c r="M2352" s="7" t="str">
        <f>IF(A2352="","",IF(S2352="",IF(A2352="","",VLOOKUP(K2352,calendar_price_2013,MATCH(SUMIF(A$2:A12942,A2352,L$2:L12942),Sheet2!$C$1:$P$1,0)+1,0)),S2352)*L2352)</f>
        <v/>
      </c>
      <c r="N2352" s="7" t="str">
        <f t="shared" si="335"/>
        <v/>
      </c>
      <c r="O2352" s="7" t="str">
        <f t="shared" si="336"/>
        <v/>
      </c>
      <c r="R2352" s="7" t="str">
        <f t="shared" si="337"/>
        <v/>
      </c>
      <c r="W2352" s="9" t="str">
        <f t="shared" si="338"/>
        <v/>
      </c>
      <c r="AH2352" s="9" t="str">
        <f t="shared" si="339"/>
        <v/>
      </c>
      <c r="AI2352" s="9" t="str">
        <f t="shared" si="340"/>
        <v/>
      </c>
    </row>
    <row r="2353" spans="1:35">
      <c r="A2353" s="8" t="str">
        <f t="shared" si="341"/>
        <v/>
      </c>
      <c r="M2353" s="7" t="str">
        <f>IF(A2353="","",IF(S2353="",IF(A2353="","",VLOOKUP(K2353,calendar_price_2013,MATCH(SUMIF(A$2:A12943,A2353,L$2:L12943),Sheet2!$C$1:$P$1,0)+1,0)),S2353)*L2353)</f>
        <v/>
      </c>
      <c r="N2353" s="7" t="str">
        <f t="shared" si="335"/>
        <v/>
      </c>
      <c r="O2353" s="7" t="str">
        <f t="shared" si="336"/>
        <v/>
      </c>
      <c r="R2353" s="7" t="str">
        <f t="shared" si="337"/>
        <v/>
      </c>
      <c r="W2353" s="9" t="str">
        <f t="shared" si="338"/>
        <v/>
      </c>
      <c r="AH2353" s="9" t="str">
        <f t="shared" si="339"/>
        <v/>
      </c>
      <c r="AI2353" s="9" t="str">
        <f t="shared" si="340"/>
        <v/>
      </c>
    </row>
    <row r="2354" spans="1:35">
      <c r="A2354" s="8" t="str">
        <f t="shared" si="341"/>
        <v/>
      </c>
      <c r="M2354" s="7" t="str">
        <f>IF(A2354="","",IF(S2354="",IF(A2354="","",VLOOKUP(K2354,calendar_price_2013,MATCH(SUMIF(A$2:A12944,A2354,L$2:L12944),Sheet2!$C$1:$P$1,0)+1,0)),S2354)*L2354)</f>
        <v/>
      </c>
      <c r="N2354" s="7" t="str">
        <f t="shared" si="335"/>
        <v/>
      </c>
      <c r="O2354" s="7" t="str">
        <f t="shared" si="336"/>
        <v/>
      </c>
      <c r="R2354" s="7" t="str">
        <f t="shared" si="337"/>
        <v/>
      </c>
      <c r="W2354" s="9" t="str">
        <f t="shared" si="338"/>
        <v/>
      </c>
      <c r="AH2354" s="9" t="str">
        <f t="shared" si="339"/>
        <v/>
      </c>
      <c r="AI2354" s="9" t="str">
        <f t="shared" si="340"/>
        <v/>
      </c>
    </row>
    <row r="2355" spans="1:35">
      <c r="A2355" s="8" t="str">
        <f t="shared" si="341"/>
        <v/>
      </c>
      <c r="M2355" s="7" t="str">
        <f>IF(A2355="","",IF(S2355="",IF(A2355="","",VLOOKUP(K2355,calendar_price_2013,MATCH(SUMIF(A$2:A12945,A2355,L$2:L12945),Sheet2!$C$1:$P$1,0)+1,0)),S2355)*L2355)</f>
        <v/>
      </c>
      <c r="N2355" s="7" t="str">
        <f t="shared" si="335"/>
        <v/>
      </c>
      <c r="O2355" s="7" t="str">
        <f t="shared" si="336"/>
        <v/>
      </c>
      <c r="R2355" s="7" t="str">
        <f t="shared" si="337"/>
        <v/>
      </c>
      <c r="W2355" s="9" t="str">
        <f t="shared" si="338"/>
        <v/>
      </c>
      <c r="AH2355" s="9" t="str">
        <f t="shared" si="339"/>
        <v/>
      </c>
      <c r="AI2355" s="9" t="str">
        <f t="shared" si="340"/>
        <v/>
      </c>
    </row>
    <row r="2356" spans="1:35">
      <c r="A2356" s="8" t="str">
        <f t="shared" si="341"/>
        <v/>
      </c>
      <c r="M2356" s="7" t="str">
        <f>IF(A2356="","",IF(S2356="",IF(A2356="","",VLOOKUP(K2356,calendar_price_2013,MATCH(SUMIF(A$2:A12946,A2356,L$2:L12946),Sheet2!$C$1:$P$1,0)+1,0)),S2356)*L2356)</f>
        <v/>
      </c>
      <c r="N2356" s="7" t="str">
        <f t="shared" si="335"/>
        <v/>
      </c>
      <c r="O2356" s="7" t="str">
        <f t="shared" si="336"/>
        <v/>
      </c>
      <c r="R2356" s="7" t="str">
        <f t="shared" si="337"/>
        <v/>
      </c>
      <c r="W2356" s="9" t="str">
        <f t="shared" si="338"/>
        <v/>
      </c>
      <c r="AH2356" s="9" t="str">
        <f t="shared" si="339"/>
        <v/>
      </c>
      <c r="AI2356" s="9" t="str">
        <f t="shared" si="340"/>
        <v/>
      </c>
    </row>
    <row r="2357" spans="1:35">
      <c r="A2357" s="8" t="str">
        <f t="shared" si="341"/>
        <v/>
      </c>
      <c r="M2357" s="7" t="str">
        <f>IF(A2357="","",IF(S2357="",IF(A2357="","",VLOOKUP(K2357,calendar_price_2013,MATCH(SUMIF(A$2:A12947,A2357,L$2:L12947),Sheet2!$C$1:$P$1,0)+1,0)),S2357)*L2357)</f>
        <v/>
      </c>
      <c r="N2357" s="7" t="str">
        <f t="shared" si="335"/>
        <v/>
      </c>
      <c r="O2357" s="7" t="str">
        <f t="shared" si="336"/>
        <v/>
      </c>
      <c r="R2357" s="7" t="str">
        <f t="shared" si="337"/>
        <v/>
      </c>
      <c r="W2357" s="9" t="str">
        <f t="shared" si="338"/>
        <v/>
      </c>
      <c r="AH2357" s="9" t="str">
        <f t="shared" si="339"/>
        <v/>
      </c>
      <c r="AI2357" s="9" t="str">
        <f t="shared" si="340"/>
        <v/>
      </c>
    </row>
    <row r="2358" spans="1:35">
      <c r="A2358" s="8" t="str">
        <f t="shared" si="341"/>
        <v/>
      </c>
      <c r="M2358" s="7" t="str">
        <f>IF(A2358="","",IF(S2358="",IF(A2358="","",VLOOKUP(K2358,calendar_price_2013,MATCH(SUMIF(A$2:A12948,A2358,L$2:L12948),Sheet2!$C$1:$P$1,0)+1,0)),S2358)*L2358)</f>
        <v/>
      </c>
      <c r="N2358" s="7" t="str">
        <f t="shared" si="335"/>
        <v/>
      </c>
      <c r="O2358" s="7" t="str">
        <f t="shared" si="336"/>
        <v/>
      </c>
      <c r="R2358" s="7" t="str">
        <f t="shared" si="337"/>
        <v/>
      </c>
      <c r="W2358" s="9" t="str">
        <f t="shared" si="338"/>
        <v/>
      </c>
      <c r="AH2358" s="9" t="str">
        <f t="shared" si="339"/>
        <v/>
      </c>
      <c r="AI2358" s="9" t="str">
        <f t="shared" si="340"/>
        <v/>
      </c>
    </row>
    <row r="2359" spans="1:35">
      <c r="A2359" s="8" t="str">
        <f t="shared" si="341"/>
        <v/>
      </c>
      <c r="M2359" s="7" t="str">
        <f>IF(A2359="","",IF(S2359="",IF(A2359="","",VLOOKUP(K2359,calendar_price_2013,MATCH(SUMIF(A$2:A12949,A2359,L$2:L12949),Sheet2!$C$1:$P$1,0)+1,0)),S2359)*L2359)</f>
        <v/>
      </c>
      <c r="N2359" s="7" t="str">
        <f t="shared" si="335"/>
        <v/>
      </c>
      <c r="O2359" s="7" t="str">
        <f t="shared" si="336"/>
        <v/>
      </c>
      <c r="R2359" s="7" t="str">
        <f t="shared" si="337"/>
        <v/>
      </c>
      <c r="W2359" s="9" t="str">
        <f t="shared" si="338"/>
        <v/>
      </c>
      <c r="AH2359" s="9" t="str">
        <f t="shared" si="339"/>
        <v/>
      </c>
      <c r="AI2359" s="9" t="str">
        <f t="shared" si="340"/>
        <v/>
      </c>
    </row>
    <row r="2360" spans="1:35">
      <c r="A2360" s="8" t="str">
        <f t="shared" si="341"/>
        <v/>
      </c>
      <c r="M2360" s="7" t="str">
        <f>IF(A2360="","",IF(S2360="",IF(A2360="","",VLOOKUP(K2360,calendar_price_2013,MATCH(SUMIF(A$2:A12950,A2360,L$2:L12950),Sheet2!$C$1:$P$1,0)+1,0)),S2360)*L2360)</f>
        <v/>
      </c>
      <c r="N2360" s="7" t="str">
        <f t="shared" si="335"/>
        <v/>
      </c>
      <c r="O2360" s="7" t="str">
        <f t="shared" si="336"/>
        <v/>
      </c>
      <c r="R2360" s="7" t="str">
        <f t="shared" si="337"/>
        <v/>
      </c>
      <c r="W2360" s="9" t="str">
        <f t="shared" si="338"/>
        <v/>
      </c>
      <c r="AH2360" s="9" t="str">
        <f t="shared" si="339"/>
        <v/>
      </c>
      <c r="AI2360" s="9" t="str">
        <f t="shared" si="340"/>
        <v/>
      </c>
    </row>
    <row r="2361" spans="1:35">
      <c r="A2361" s="8" t="str">
        <f t="shared" si="341"/>
        <v/>
      </c>
      <c r="M2361" s="7" t="str">
        <f>IF(A2361="","",IF(S2361="",IF(A2361="","",VLOOKUP(K2361,calendar_price_2013,MATCH(SUMIF(A$2:A12951,A2361,L$2:L12951),Sheet2!$C$1:$P$1,0)+1,0)),S2361)*L2361)</f>
        <v/>
      </c>
      <c r="N2361" s="7" t="str">
        <f t="shared" si="335"/>
        <v/>
      </c>
      <c r="O2361" s="7" t="str">
        <f t="shared" si="336"/>
        <v/>
      </c>
      <c r="R2361" s="7" t="str">
        <f t="shared" si="337"/>
        <v/>
      </c>
      <c r="W2361" s="9" t="str">
        <f t="shared" si="338"/>
        <v/>
      </c>
      <c r="AH2361" s="9" t="str">
        <f t="shared" si="339"/>
        <v/>
      </c>
      <c r="AI2361" s="9" t="str">
        <f t="shared" si="340"/>
        <v/>
      </c>
    </row>
    <row r="2362" spans="1:35">
      <c r="A2362" s="8" t="str">
        <f t="shared" si="341"/>
        <v/>
      </c>
      <c r="M2362" s="7" t="str">
        <f>IF(A2362="","",IF(S2362="",IF(A2362="","",VLOOKUP(K2362,calendar_price_2013,MATCH(SUMIF(A$2:A12952,A2362,L$2:L12952),Sheet2!$C$1:$P$1,0)+1,0)),S2362)*L2362)</f>
        <v/>
      </c>
      <c r="N2362" s="7" t="str">
        <f t="shared" si="335"/>
        <v/>
      </c>
      <c r="O2362" s="7" t="str">
        <f t="shared" si="336"/>
        <v/>
      </c>
      <c r="R2362" s="7" t="str">
        <f t="shared" si="337"/>
        <v/>
      </c>
      <c r="W2362" s="9" t="str">
        <f t="shared" si="338"/>
        <v/>
      </c>
      <c r="AH2362" s="9" t="str">
        <f t="shared" si="339"/>
        <v/>
      </c>
      <c r="AI2362" s="9" t="str">
        <f t="shared" si="340"/>
        <v/>
      </c>
    </row>
    <row r="2363" spans="1:35">
      <c r="A2363" s="8" t="str">
        <f t="shared" si="341"/>
        <v/>
      </c>
      <c r="M2363" s="7" t="str">
        <f>IF(A2363="","",IF(S2363="",IF(A2363="","",VLOOKUP(K2363,calendar_price_2013,MATCH(SUMIF(A$2:A12953,A2363,L$2:L12953),Sheet2!$C$1:$P$1,0)+1,0)),S2363)*L2363)</f>
        <v/>
      </c>
      <c r="N2363" s="7" t="str">
        <f t="shared" si="335"/>
        <v/>
      </c>
      <c r="O2363" s="7" t="str">
        <f t="shared" si="336"/>
        <v/>
      </c>
      <c r="R2363" s="7" t="str">
        <f t="shared" si="337"/>
        <v/>
      </c>
      <c r="W2363" s="9" t="str">
        <f t="shared" si="338"/>
        <v/>
      </c>
      <c r="AH2363" s="9" t="str">
        <f t="shared" si="339"/>
        <v/>
      </c>
      <c r="AI2363" s="9" t="str">
        <f t="shared" si="340"/>
        <v/>
      </c>
    </row>
    <row r="2364" spans="1:35">
      <c r="A2364" s="8" t="str">
        <f t="shared" si="341"/>
        <v/>
      </c>
      <c r="M2364" s="7" t="str">
        <f>IF(A2364="","",IF(S2364="",IF(A2364="","",VLOOKUP(K2364,calendar_price_2013,MATCH(SUMIF(A$2:A12954,A2364,L$2:L12954),Sheet2!$C$1:$P$1,0)+1,0)),S2364)*L2364)</f>
        <v/>
      </c>
      <c r="N2364" s="7" t="str">
        <f t="shared" si="335"/>
        <v/>
      </c>
      <c r="O2364" s="7" t="str">
        <f t="shared" si="336"/>
        <v/>
      </c>
      <c r="R2364" s="7" t="str">
        <f t="shared" si="337"/>
        <v/>
      </c>
      <c r="W2364" s="9" t="str">
        <f t="shared" si="338"/>
        <v/>
      </c>
      <c r="AH2364" s="9" t="str">
        <f t="shared" si="339"/>
        <v/>
      </c>
      <c r="AI2364" s="9" t="str">
        <f t="shared" si="340"/>
        <v/>
      </c>
    </row>
    <row r="2365" spans="1:35">
      <c r="A2365" s="8" t="str">
        <f t="shared" si="341"/>
        <v/>
      </c>
      <c r="M2365" s="7" t="str">
        <f>IF(A2365="","",IF(S2365="",IF(A2365="","",VLOOKUP(K2365,calendar_price_2013,MATCH(SUMIF(A$2:A12955,A2365,L$2:L12955),Sheet2!$C$1:$P$1,0)+1,0)),S2365)*L2365)</f>
        <v/>
      </c>
      <c r="N2365" s="7" t="str">
        <f t="shared" si="335"/>
        <v/>
      </c>
      <c r="O2365" s="7" t="str">
        <f t="shared" si="336"/>
        <v/>
      </c>
      <c r="R2365" s="7" t="str">
        <f t="shared" si="337"/>
        <v/>
      </c>
      <c r="W2365" s="9" t="str">
        <f t="shared" si="338"/>
        <v/>
      </c>
      <c r="AH2365" s="9" t="str">
        <f t="shared" si="339"/>
        <v/>
      </c>
      <c r="AI2365" s="9" t="str">
        <f t="shared" si="340"/>
        <v/>
      </c>
    </row>
    <row r="2366" spans="1:35">
      <c r="A2366" s="8" t="str">
        <f t="shared" si="341"/>
        <v/>
      </c>
      <c r="M2366" s="7" t="str">
        <f>IF(A2366="","",IF(S2366="",IF(A2366="","",VLOOKUP(K2366,calendar_price_2013,MATCH(SUMIF(A$2:A12956,A2366,L$2:L12956),Sheet2!$C$1:$P$1,0)+1,0)),S2366)*L2366)</f>
        <v/>
      </c>
      <c r="N2366" s="7" t="str">
        <f t="shared" si="335"/>
        <v/>
      </c>
      <c r="O2366" s="7" t="str">
        <f t="shared" si="336"/>
        <v/>
      </c>
      <c r="R2366" s="7" t="str">
        <f t="shared" si="337"/>
        <v/>
      </c>
      <c r="W2366" s="9" t="str">
        <f t="shared" si="338"/>
        <v/>
      </c>
      <c r="AH2366" s="9" t="str">
        <f t="shared" si="339"/>
        <v/>
      </c>
      <c r="AI2366" s="9" t="str">
        <f t="shared" si="340"/>
        <v/>
      </c>
    </row>
    <row r="2367" spans="1:35">
      <c r="M2367" s="7" t="str">
        <f>IF(A2367="","",IF(S2367="",IF(A2367="","",VLOOKUP(K2367,calendar_price_2013,MATCH(SUMIF(A$2:A12957,A2367,L$2:L12957),Sheet2!$C$1:$P$1,0)+1,0)),S2367)*L2367)</f>
        <v/>
      </c>
      <c r="N2367" s="7" t="str">
        <f t="shared" si="335"/>
        <v/>
      </c>
      <c r="O2367" s="7" t="str">
        <f t="shared" si="336"/>
        <v/>
      </c>
      <c r="R2367" s="7" t="str">
        <f t="shared" si="337"/>
        <v/>
      </c>
      <c r="W2367" s="9" t="str">
        <f t="shared" si="338"/>
        <v/>
      </c>
      <c r="AH2367" s="9" t="str">
        <f t="shared" si="339"/>
        <v/>
      </c>
      <c r="AI2367" s="9" t="str">
        <f t="shared" si="340"/>
        <v/>
      </c>
    </row>
    <row r="2368" spans="1:35">
      <c r="M2368" s="7" t="str">
        <f>IF(A2368="","",IF(S2368="",IF(A2368="","",VLOOKUP(K2368,calendar_price_2013,MATCH(SUMIF(A$2:A12958,A2368,L$2:L12958),Sheet2!$C$1:$P$1,0)+1,0)),S2368)*L2368)</f>
        <v/>
      </c>
      <c r="N2368" s="7" t="str">
        <f t="shared" si="335"/>
        <v/>
      </c>
      <c r="O2368" s="7" t="str">
        <f t="shared" si="336"/>
        <v/>
      </c>
      <c r="R2368" s="7" t="str">
        <f t="shared" si="337"/>
        <v/>
      </c>
      <c r="W2368" s="9" t="str">
        <f t="shared" si="338"/>
        <v/>
      </c>
      <c r="AH2368" s="9" t="str">
        <f t="shared" si="339"/>
        <v/>
      </c>
      <c r="AI2368" s="9" t="str">
        <f t="shared" si="340"/>
        <v/>
      </c>
    </row>
    <row r="2369" spans="13:35">
      <c r="M2369" s="7" t="str">
        <f>IF(A2369="","",IF(S2369="",IF(A2369="","",VLOOKUP(K2369,calendar_price_2013,MATCH(SUMIF(A$2:A12959,A2369,L$2:L12959),Sheet2!$C$1:$P$1,0)+1,0)),S2369)*L2369)</f>
        <v/>
      </c>
      <c r="N2369" s="7" t="str">
        <f t="shared" si="335"/>
        <v/>
      </c>
      <c r="O2369" s="7" t="str">
        <f t="shared" si="336"/>
        <v/>
      </c>
      <c r="R2369" s="7" t="str">
        <f t="shared" si="337"/>
        <v/>
      </c>
      <c r="W2369" s="9" t="str">
        <f t="shared" si="338"/>
        <v/>
      </c>
      <c r="AH2369" s="9" t="str">
        <f t="shared" si="339"/>
        <v/>
      </c>
      <c r="AI2369" s="9" t="str">
        <f t="shared" si="340"/>
        <v/>
      </c>
    </row>
    <row r="2370" spans="13:35">
      <c r="M2370" s="7" t="str">
        <f>IF(A2370="","",IF(S2370="",IF(A2370="","",VLOOKUP(K2370,calendar_price_2013,MATCH(SUMIF(A$2:A12960,A2370,L$2:L12960),Sheet2!$C$1:$P$1,0)+1,0)),S2370)*L2370)</f>
        <v/>
      </c>
      <c r="N2370" s="7" t="str">
        <f t="shared" si="335"/>
        <v/>
      </c>
      <c r="O2370" s="7" t="str">
        <f t="shared" si="336"/>
        <v/>
      </c>
      <c r="R2370" s="7" t="str">
        <f t="shared" si="337"/>
        <v/>
      </c>
      <c r="W2370" s="9" t="str">
        <f t="shared" si="338"/>
        <v/>
      </c>
      <c r="AH2370" s="9" t="str">
        <f t="shared" si="339"/>
        <v/>
      </c>
      <c r="AI2370" s="9" t="str">
        <f t="shared" si="340"/>
        <v/>
      </c>
    </row>
    <row r="2371" spans="13:35">
      <c r="M2371" s="7" t="str">
        <f>IF(A2371="","",IF(S2371="",IF(A2371="","",VLOOKUP(K2371,calendar_price_2013,MATCH(SUMIF(A$2:A12961,A2371,L$2:L12961),Sheet2!$C$1:$P$1,0)+1,0)),S2371)*L2371)</f>
        <v/>
      </c>
      <c r="N2371" s="7" t="str">
        <f t="shared" si="335"/>
        <v/>
      </c>
      <c r="O2371" s="7" t="str">
        <f t="shared" si="336"/>
        <v/>
      </c>
      <c r="R2371" s="7" t="str">
        <f t="shared" si="337"/>
        <v/>
      </c>
      <c r="W2371" s="9" t="str">
        <f t="shared" si="338"/>
        <v/>
      </c>
      <c r="AH2371" s="9" t="str">
        <f t="shared" si="339"/>
        <v/>
      </c>
      <c r="AI2371" s="9" t="str">
        <f t="shared" si="340"/>
        <v/>
      </c>
    </row>
    <row r="2372" spans="13:35">
      <c r="M2372" s="7" t="str">
        <f>IF(A2372="","",IF(S2372="",IF(A2372="","",VLOOKUP(K2372,calendar_price_2013,MATCH(SUMIF(A$2:A12962,A2372,L$2:L12962),Sheet2!$C$1:$P$1,0)+1,0)),S2372)*L2372)</f>
        <v/>
      </c>
      <c r="N2372" s="7" t="str">
        <f t="shared" si="335"/>
        <v/>
      </c>
      <c r="O2372" s="7" t="str">
        <f t="shared" si="336"/>
        <v/>
      </c>
      <c r="R2372" s="7" t="str">
        <f t="shared" si="337"/>
        <v/>
      </c>
      <c r="W2372" s="9" t="str">
        <f t="shared" si="338"/>
        <v/>
      </c>
      <c r="AH2372" s="9" t="str">
        <f t="shared" si="339"/>
        <v/>
      </c>
      <c r="AI2372" s="9" t="str">
        <f t="shared" si="340"/>
        <v/>
      </c>
    </row>
    <row r="2373" spans="13:35">
      <c r="M2373" s="7" t="str">
        <f>IF(A2373="","",IF(S2373="",IF(A2373="","",VLOOKUP(K2373,calendar_price_2013,MATCH(SUMIF(A$2:A12963,A2373,L$2:L12963),Sheet2!$C$1:$P$1,0)+1,0)),S2373)*L2373)</f>
        <v/>
      </c>
      <c r="N2373" s="7" t="str">
        <f t="shared" si="335"/>
        <v/>
      </c>
      <c r="O2373" s="7" t="str">
        <f t="shared" si="336"/>
        <v/>
      </c>
      <c r="R2373" s="7" t="str">
        <f t="shared" si="337"/>
        <v/>
      </c>
      <c r="W2373" s="9" t="str">
        <f t="shared" si="338"/>
        <v/>
      </c>
      <c r="AH2373" s="9" t="str">
        <f t="shared" si="339"/>
        <v/>
      </c>
      <c r="AI2373" s="9" t="str">
        <f t="shared" si="340"/>
        <v/>
      </c>
    </row>
    <row r="2374" spans="13:35">
      <c r="M2374" s="7" t="str">
        <f>IF(A2374="","",IF(S2374="",IF(A2374="","",VLOOKUP(K2374,calendar_price_2013,MATCH(SUMIF(A$2:A12964,A2374,L$2:L12964),Sheet2!$C$1:$P$1,0)+1,0)),S2374)*L2374)</f>
        <v/>
      </c>
      <c r="N2374" s="7" t="str">
        <f t="shared" si="335"/>
        <v/>
      </c>
      <c r="O2374" s="7" t="str">
        <f t="shared" si="336"/>
        <v/>
      </c>
      <c r="R2374" s="7" t="str">
        <f t="shared" si="337"/>
        <v/>
      </c>
      <c r="W2374" s="9" t="str">
        <f t="shared" si="338"/>
        <v/>
      </c>
      <c r="AH2374" s="9" t="str">
        <f t="shared" si="339"/>
        <v/>
      </c>
      <c r="AI2374" s="9" t="str">
        <f t="shared" si="340"/>
        <v/>
      </c>
    </row>
    <row r="2375" spans="13:35">
      <c r="M2375" s="7" t="str">
        <f>IF(A2375="","",IF(S2375="",IF(A2375="","",VLOOKUP(K2375,calendar_price_2013,MATCH(SUMIF(A$2:A12965,A2375,L$2:L12965),Sheet2!$C$1:$P$1,0)+1,0)),S2375)*L2375)</f>
        <v/>
      </c>
      <c r="N2375" s="7" t="str">
        <f t="shared" si="335"/>
        <v/>
      </c>
      <c r="O2375" s="7" t="str">
        <f t="shared" si="336"/>
        <v/>
      </c>
      <c r="R2375" s="7" t="str">
        <f t="shared" si="337"/>
        <v/>
      </c>
      <c r="W2375" s="9" t="str">
        <f t="shared" si="338"/>
        <v/>
      </c>
      <c r="AH2375" s="9" t="str">
        <f t="shared" si="339"/>
        <v/>
      </c>
      <c r="AI2375" s="9" t="str">
        <f t="shared" si="340"/>
        <v/>
      </c>
    </row>
    <row r="2376" spans="13:35">
      <c r="M2376" s="7" t="str">
        <f>IF(A2376="","",IF(S2376="",IF(A2376="","",VLOOKUP(K2376,calendar_price_2013,MATCH(SUMIF(A$2:A12966,A2376,L$2:L12966),Sheet2!$C$1:$P$1,0)+1,0)),S2376)*L2376)</f>
        <v/>
      </c>
      <c r="N2376" s="7" t="str">
        <f t="shared" si="335"/>
        <v/>
      </c>
      <c r="O2376" s="7" t="str">
        <f t="shared" si="336"/>
        <v/>
      </c>
      <c r="R2376" s="7" t="str">
        <f t="shared" si="337"/>
        <v/>
      </c>
      <c r="W2376" s="9" t="str">
        <f t="shared" si="338"/>
        <v/>
      </c>
      <c r="AH2376" s="9" t="str">
        <f t="shared" si="339"/>
        <v/>
      </c>
      <c r="AI2376" s="9" t="str">
        <f t="shared" si="340"/>
        <v/>
      </c>
    </row>
    <row r="2377" spans="13:35">
      <c r="M2377" s="7" t="str">
        <f>IF(A2377="","",IF(S2377="",IF(A2377="","",VLOOKUP(K2377,calendar_price_2013,MATCH(SUMIF(A$2:A12967,A2377,L$2:L12967),Sheet2!$C$1:$P$1,0)+1,0)),S2377)*L2377)</f>
        <v/>
      </c>
      <c r="N2377" s="7" t="str">
        <f t="shared" si="335"/>
        <v/>
      </c>
      <c r="O2377" s="7" t="str">
        <f t="shared" si="336"/>
        <v/>
      </c>
      <c r="R2377" s="7" t="str">
        <f t="shared" si="337"/>
        <v/>
      </c>
      <c r="W2377" s="9" t="str">
        <f t="shared" si="338"/>
        <v/>
      </c>
      <c r="AH2377" s="9" t="str">
        <f t="shared" si="339"/>
        <v/>
      </c>
      <c r="AI2377" s="9" t="str">
        <f t="shared" si="340"/>
        <v/>
      </c>
    </row>
    <row r="2378" spans="13:35">
      <c r="M2378" s="7" t="str">
        <f>IF(A2378="","",IF(S2378="",IF(A2378="","",VLOOKUP(K2378,calendar_price_2013,MATCH(SUMIF(A$2:A12968,A2378,L$2:L12968),Sheet2!$C$1:$P$1,0)+1,0)),S2378)*L2378)</f>
        <v/>
      </c>
      <c r="N2378" s="7" t="str">
        <f t="shared" si="335"/>
        <v/>
      </c>
      <c r="O2378" s="7" t="str">
        <f t="shared" si="336"/>
        <v/>
      </c>
      <c r="R2378" s="7" t="str">
        <f t="shared" si="337"/>
        <v/>
      </c>
      <c r="W2378" s="9" t="str">
        <f t="shared" si="338"/>
        <v/>
      </c>
      <c r="AH2378" s="9" t="str">
        <f t="shared" si="339"/>
        <v/>
      </c>
      <c r="AI2378" s="9" t="str">
        <f t="shared" si="340"/>
        <v/>
      </c>
    </row>
    <row r="2379" spans="13:35">
      <c r="M2379" s="7" t="str">
        <f>IF(A2379="","",IF(S2379="",IF(A2379="","",VLOOKUP(K2379,calendar_price_2013,MATCH(SUMIF(A$2:A12969,A2379,L$2:L12969),Sheet2!$C$1:$P$1,0)+1,0)),S2379)*L2379)</f>
        <v/>
      </c>
      <c r="N2379" s="7" t="str">
        <f t="shared" si="335"/>
        <v/>
      </c>
      <c r="O2379" s="7" t="str">
        <f t="shared" si="336"/>
        <v/>
      </c>
      <c r="R2379" s="7" t="str">
        <f t="shared" si="337"/>
        <v/>
      </c>
      <c r="W2379" s="9" t="str">
        <f t="shared" si="338"/>
        <v/>
      </c>
      <c r="AH2379" s="9" t="str">
        <f t="shared" si="339"/>
        <v/>
      </c>
      <c r="AI2379" s="9" t="str">
        <f t="shared" si="340"/>
        <v/>
      </c>
    </row>
    <row r="2380" spans="13:35">
      <c r="M2380" s="7" t="str">
        <f>IF(A2380="","",IF(S2380="",IF(A2380="","",VLOOKUP(K2380,calendar_price_2013,MATCH(SUMIF(A$2:A12970,A2380,L$2:L12970),Sheet2!$C$1:$P$1,0)+1,0)),S2380)*L2380)</f>
        <v/>
      </c>
      <c r="N2380" s="7" t="str">
        <f t="shared" si="335"/>
        <v/>
      </c>
      <c r="O2380" s="7" t="str">
        <f t="shared" si="336"/>
        <v/>
      </c>
      <c r="R2380" s="7" t="str">
        <f t="shared" si="337"/>
        <v/>
      </c>
      <c r="W2380" s="9" t="str">
        <f t="shared" si="338"/>
        <v/>
      </c>
      <c r="AH2380" s="9" t="str">
        <f t="shared" si="339"/>
        <v/>
      </c>
      <c r="AI2380" s="9" t="str">
        <f t="shared" si="340"/>
        <v/>
      </c>
    </row>
    <row r="2381" spans="13:35">
      <c r="M2381" s="7" t="str">
        <f>IF(A2381="","",IF(S2381="",IF(A2381="","",VLOOKUP(K2381,calendar_price_2013,MATCH(SUMIF(A$2:A12971,A2381,L$2:L12971),Sheet2!$C$1:$P$1,0)+1,0)),S2381)*L2381)</f>
        <v/>
      </c>
      <c r="N2381" s="7" t="str">
        <f t="shared" si="335"/>
        <v/>
      </c>
      <c r="O2381" s="7" t="str">
        <f t="shared" si="336"/>
        <v/>
      </c>
      <c r="R2381" s="7" t="str">
        <f t="shared" si="337"/>
        <v/>
      </c>
      <c r="W2381" s="9" t="str">
        <f t="shared" si="338"/>
        <v/>
      </c>
      <c r="AH2381" s="9" t="str">
        <f t="shared" si="339"/>
        <v/>
      </c>
      <c r="AI2381" s="9" t="str">
        <f t="shared" si="340"/>
        <v/>
      </c>
    </row>
    <row r="2382" spans="13:35">
      <c r="M2382" s="7" t="str">
        <f>IF(A2382="","",IF(S2382="",IF(A2382="","",VLOOKUP(K2382,calendar_price_2013,MATCH(SUMIF(A$2:A12972,A2382,L$2:L12972),Sheet2!$C$1:$P$1,0)+1,0)),S2382)*L2382)</f>
        <v/>
      </c>
      <c r="N2382" s="7" t="str">
        <f t="shared" si="335"/>
        <v/>
      </c>
      <c r="O2382" s="7" t="str">
        <f t="shared" si="336"/>
        <v/>
      </c>
      <c r="R2382" s="7" t="str">
        <f t="shared" si="337"/>
        <v/>
      </c>
      <c r="W2382" s="9" t="str">
        <f t="shared" si="338"/>
        <v/>
      </c>
      <c r="AH2382" s="9" t="str">
        <f t="shared" si="339"/>
        <v/>
      </c>
      <c r="AI2382" s="9" t="str">
        <f t="shared" si="340"/>
        <v/>
      </c>
    </row>
    <row r="2383" spans="13:35">
      <c r="M2383" s="7" t="str">
        <f>IF(A2383="","",IF(S2383="",IF(A2383="","",VLOOKUP(K2383,calendar_price_2013,MATCH(SUMIF(A$2:A12973,A2383,L$2:L12973),Sheet2!$C$1:$P$1,0)+1,0)),S2383)*L2383)</f>
        <v/>
      </c>
      <c r="N2383" s="7" t="str">
        <f t="shared" si="335"/>
        <v/>
      </c>
      <c r="O2383" s="7" t="str">
        <f t="shared" si="336"/>
        <v/>
      </c>
      <c r="R2383" s="7" t="str">
        <f t="shared" si="337"/>
        <v/>
      </c>
      <c r="W2383" s="9" t="str">
        <f t="shared" si="338"/>
        <v/>
      </c>
      <c r="AH2383" s="9" t="str">
        <f t="shared" si="339"/>
        <v/>
      </c>
      <c r="AI2383" s="9" t="str">
        <f t="shared" si="340"/>
        <v/>
      </c>
    </row>
    <row r="2384" spans="13:35">
      <c r="M2384" s="7" t="str">
        <f>IF(A2384="","",IF(S2384="",IF(A2384="","",VLOOKUP(K2384,calendar_price_2013,MATCH(SUMIF(A$2:A12974,A2384,L$2:L12974),Sheet2!$C$1:$P$1,0)+1,0)),S2384)*L2384)</f>
        <v/>
      </c>
      <c r="N2384" s="7" t="str">
        <f t="shared" si="335"/>
        <v/>
      </c>
      <c r="O2384" s="7" t="str">
        <f t="shared" si="336"/>
        <v/>
      </c>
      <c r="R2384" s="7" t="str">
        <f t="shared" si="337"/>
        <v/>
      </c>
      <c r="W2384" s="9" t="str">
        <f t="shared" si="338"/>
        <v/>
      </c>
      <c r="AH2384" s="9" t="str">
        <f t="shared" si="339"/>
        <v/>
      </c>
      <c r="AI2384" s="9" t="str">
        <f t="shared" si="340"/>
        <v/>
      </c>
    </row>
    <row r="2385" spans="13:35">
      <c r="M2385" s="7" t="str">
        <f>IF(A2385="","",IF(S2385="",IF(A2385="","",VLOOKUP(K2385,calendar_price_2013,MATCH(SUMIF(A$2:A12975,A2385,L$2:L12975),Sheet2!$C$1:$P$1,0)+1,0)),S2385)*L2385)</f>
        <v/>
      </c>
      <c r="N2385" s="7" t="str">
        <f t="shared" si="335"/>
        <v/>
      </c>
      <c r="O2385" s="7" t="str">
        <f t="shared" si="336"/>
        <v/>
      </c>
      <c r="R2385" s="7" t="str">
        <f t="shared" si="337"/>
        <v/>
      </c>
      <c r="W2385" s="9" t="str">
        <f t="shared" si="338"/>
        <v/>
      </c>
      <c r="AH2385" s="9" t="str">
        <f t="shared" si="339"/>
        <v/>
      </c>
      <c r="AI2385" s="9" t="str">
        <f t="shared" si="340"/>
        <v/>
      </c>
    </row>
    <row r="2386" spans="13:35">
      <c r="M2386" s="7" t="str">
        <f>IF(A2386="","",IF(S2386="",IF(A2386="","",VLOOKUP(K2386,calendar_price_2013,MATCH(SUMIF(A$2:A12976,A2386,L$2:L12976),Sheet2!$C$1:$P$1,0)+1,0)),S2386)*L2386)</f>
        <v/>
      </c>
      <c r="N2386" s="7" t="str">
        <f t="shared" si="335"/>
        <v/>
      </c>
      <c r="O2386" s="7" t="str">
        <f t="shared" si="336"/>
        <v/>
      </c>
      <c r="R2386" s="7" t="str">
        <f t="shared" si="337"/>
        <v/>
      </c>
      <c r="W2386" s="9" t="str">
        <f t="shared" si="338"/>
        <v/>
      </c>
      <c r="AH2386" s="9" t="str">
        <f t="shared" si="339"/>
        <v/>
      </c>
      <c r="AI2386" s="9" t="str">
        <f t="shared" si="340"/>
        <v/>
      </c>
    </row>
    <row r="2387" spans="13:35">
      <c r="M2387" s="7" t="str">
        <f>IF(A2387="","",IF(S2387="",IF(A2387="","",VLOOKUP(K2387,calendar_price_2013,MATCH(SUMIF(A$2:A12977,A2387,L$2:L12977),Sheet2!$C$1:$P$1,0)+1,0)),S2387)*L2387)</f>
        <v/>
      </c>
      <c r="N2387" s="7" t="str">
        <f t="shared" si="335"/>
        <v/>
      </c>
      <c r="O2387" s="7" t="str">
        <f t="shared" si="336"/>
        <v/>
      </c>
      <c r="R2387" s="7" t="str">
        <f t="shared" si="337"/>
        <v/>
      </c>
      <c r="W2387" s="9" t="str">
        <f t="shared" si="338"/>
        <v/>
      </c>
      <c r="AH2387" s="9" t="str">
        <f t="shared" si="339"/>
        <v/>
      </c>
      <c r="AI2387" s="9" t="str">
        <f t="shared" si="340"/>
        <v/>
      </c>
    </row>
    <row r="2388" spans="13:35">
      <c r="M2388" s="7" t="str">
        <f>IF(A2388="","",IF(S2388="",IF(A2388="","",VLOOKUP(K2388,calendar_price_2013,MATCH(SUMIF(A$2:A12978,A2388,L$2:L12978),Sheet2!$C$1:$P$1,0)+1,0)),S2388)*L2388)</f>
        <v/>
      </c>
      <c r="N2388" s="7" t="str">
        <f t="shared" si="335"/>
        <v/>
      </c>
      <c r="O2388" s="7" t="str">
        <f t="shared" si="336"/>
        <v/>
      </c>
      <c r="R2388" s="7" t="str">
        <f t="shared" si="337"/>
        <v/>
      </c>
      <c r="W2388" s="9" t="str">
        <f t="shared" si="338"/>
        <v/>
      </c>
      <c r="AH2388" s="9" t="str">
        <f t="shared" si="339"/>
        <v/>
      </c>
      <c r="AI2388" s="9" t="str">
        <f t="shared" si="340"/>
        <v/>
      </c>
    </row>
    <row r="2389" spans="13:35">
      <c r="M2389" s="7" t="str">
        <f>IF(A2389="","",IF(S2389="",IF(A2389="","",VLOOKUP(K2389,calendar_price_2013,MATCH(SUMIF(A$2:A12979,A2389,L$2:L12979),Sheet2!$C$1:$P$1,0)+1,0)),S2389)*L2389)</f>
        <v/>
      </c>
      <c r="N2389" s="7" t="str">
        <f t="shared" si="335"/>
        <v/>
      </c>
      <c r="O2389" s="7" t="str">
        <f t="shared" si="336"/>
        <v/>
      </c>
      <c r="R2389" s="7" t="str">
        <f t="shared" si="337"/>
        <v/>
      </c>
      <c r="W2389" s="9" t="str">
        <f t="shared" si="338"/>
        <v/>
      </c>
      <c r="AH2389" s="9" t="str">
        <f t="shared" si="339"/>
        <v/>
      </c>
      <c r="AI2389" s="9" t="str">
        <f t="shared" si="340"/>
        <v/>
      </c>
    </row>
    <row r="2390" spans="13:35">
      <c r="M2390" s="7" t="str">
        <f>IF(A2390="","",IF(S2390="",IF(A2390="","",VLOOKUP(K2390,calendar_price_2013,MATCH(SUMIF(A$2:A12980,A2390,L$2:L12980),Sheet2!$C$1:$P$1,0)+1,0)),S2390)*L2390)</f>
        <v/>
      </c>
      <c r="N2390" s="7" t="str">
        <f t="shared" si="335"/>
        <v/>
      </c>
      <c r="O2390" s="7" t="str">
        <f t="shared" si="336"/>
        <v/>
      </c>
      <c r="R2390" s="7" t="str">
        <f t="shared" si="337"/>
        <v/>
      </c>
      <c r="W2390" s="9" t="str">
        <f t="shared" si="338"/>
        <v/>
      </c>
      <c r="AH2390" s="9" t="str">
        <f t="shared" si="339"/>
        <v/>
      </c>
      <c r="AI2390" s="9" t="str">
        <f t="shared" si="340"/>
        <v/>
      </c>
    </row>
    <row r="2391" spans="13:35">
      <c r="M2391" s="7" t="str">
        <f>IF(A2391="","",IF(S2391="",IF(A2391="","",VLOOKUP(K2391,calendar_price_2013,MATCH(SUMIF(A$2:A12981,A2391,L$2:L12981),Sheet2!$C$1:$P$1,0)+1,0)),S2391)*L2391)</f>
        <v/>
      </c>
      <c r="N2391" s="7" t="str">
        <f t="shared" si="335"/>
        <v/>
      </c>
      <c r="O2391" s="7" t="str">
        <f t="shared" si="336"/>
        <v/>
      </c>
      <c r="R2391" s="7" t="str">
        <f t="shared" si="337"/>
        <v/>
      </c>
      <c r="W2391" s="9" t="str">
        <f t="shared" si="338"/>
        <v/>
      </c>
      <c r="AH2391" s="9" t="str">
        <f t="shared" si="339"/>
        <v/>
      </c>
      <c r="AI2391" s="9" t="str">
        <f t="shared" si="340"/>
        <v/>
      </c>
    </row>
    <row r="2392" spans="13:35">
      <c r="M2392" s="7" t="str">
        <f>IF(A2392="","",IF(S2392="",IF(A2392="","",VLOOKUP(K2392,calendar_price_2013,MATCH(SUMIF(A$2:A12982,A2392,L$2:L12982),Sheet2!$C$1:$P$1,0)+1,0)),S2392)*L2392)</f>
        <v/>
      </c>
      <c r="N2392" s="7" t="str">
        <f t="shared" si="335"/>
        <v/>
      </c>
      <c r="O2392" s="7" t="str">
        <f t="shared" si="336"/>
        <v/>
      </c>
      <c r="R2392" s="7" t="str">
        <f t="shared" si="337"/>
        <v/>
      </c>
      <c r="W2392" s="9" t="str">
        <f t="shared" si="338"/>
        <v/>
      </c>
      <c r="AH2392" s="9" t="str">
        <f t="shared" si="339"/>
        <v/>
      </c>
      <c r="AI2392" s="9" t="str">
        <f t="shared" si="340"/>
        <v/>
      </c>
    </row>
    <row r="2393" spans="13:35">
      <c r="M2393" s="7" t="str">
        <f>IF(A2393="","",IF(S2393="",IF(A2393="","",VLOOKUP(K2393,calendar_price_2013,MATCH(SUMIF(A$2:A12983,A2393,L$2:L12983),Sheet2!$C$1:$P$1,0)+1,0)),S2393)*L2393)</f>
        <v/>
      </c>
      <c r="N2393" s="7" t="str">
        <f t="shared" si="335"/>
        <v/>
      </c>
      <c r="O2393" s="7" t="str">
        <f t="shared" si="336"/>
        <v/>
      </c>
      <c r="R2393" s="7" t="str">
        <f t="shared" si="337"/>
        <v/>
      </c>
      <c r="W2393" s="9" t="str">
        <f t="shared" si="338"/>
        <v/>
      </c>
      <c r="AH2393" s="9" t="str">
        <f t="shared" si="339"/>
        <v/>
      </c>
      <c r="AI2393" s="9" t="str">
        <f t="shared" si="340"/>
        <v/>
      </c>
    </row>
    <row r="2394" spans="13:35">
      <c r="M2394" s="7" t="str">
        <f>IF(A2394="","",IF(S2394="",IF(A2394="","",VLOOKUP(K2394,calendar_price_2013,MATCH(SUMIF(A$2:A12984,A2394,L$2:L12984),Sheet2!$C$1:$P$1,0)+1,0)),S2394)*L2394)</f>
        <v/>
      </c>
      <c r="N2394" s="7" t="str">
        <f t="shared" si="335"/>
        <v/>
      </c>
      <c r="O2394" s="7" t="str">
        <f t="shared" si="336"/>
        <v/>
      </c>
      <c r="R2394" s="7" t="str">
        <f t="shared" si="337"/>
        <v/>
      </c>
      <c r="W2394" s="9" t="str">
        <f t="shared" si="338"/>
        <v/>
      </c>
      <c r="AH2394" s="9" t="str">
        <f t="shared" si="339"/>
        <v/>
      </c>
      <c r="AI2394" s="9" t="str">
        <f t="shared" si="340"/>
        <v/>
      </c>
    </row>
    <row r="2395" spans="13:35">
      <c r="M2395" s="7" t="str">
        <f>IF(A2395="","",IF(S2395="",IF(A2395="","",VLOOKUP(K2395,calendar_price_2013,MATCH(SUMIF(A$2:A12985,A2395,L$2:L12985),Sheet2!$C$1:$P$1,0)+1,0)),S2395)*L2395)</f>
        <v/>
      </c>
      <c r="N2395" s="7" t="str">
        <f t="shared" si="335"/>
        <v/>
      </c>
      <c r="O2395" s="7" t="str">
        <f t="shared" si="336"/>
        <v/>
      </c>
      <c r="R2395" s="7" t="str">
        <f t="shared" si="337"/>
        <v/>
      </c>
      <c r="W2395" s="9" t="str">
        <f t="shared" si="338"/>
        <v/>
      </c>
      <c r="AH2395" s="9" t="str">
        <f t="shared" si="339"/>
        <v/>
      </c>
      <c r="AI2395" s="9" t="str">
        <f t="shared" si="340"/>
        <v/>
      </c>
    </row>
    <row r="2396" spans="13:35">
      <c r="M2396" s="7" t="str">
        <f>IF(A2396="","",IF(S2396="",IF(A2396="","",VLOOKUP(K2396,calendar_price_2013,MATCH(SUMIF(A$2:A12986,A2396,L$2:L12986),Sheet2!$C$1:$P$1,0)+1,0)),S2396)*L2396)</f>
        <v/>
      </c>
      <c r="N2396" s="7" t="str">
        <f t="shared" si="335"/>
        <v/>
      </c>
      <c r="O2396" s="7" t="str">
        <f t="shared" si="336"/>
        <v/>
      </c>
      <c r="R2396" s="7" t="str">
        <f t="shared" si="337"/>
        <v/>
      </c>
      <c r="W2396" s="9" t="str">
        <f t="shared" si="338"/>
        <v/>
      </c>
      <c r="AH2396" s="9" t="str">
        <f t="shared" si="339"/>
        <v/>
      </c>
      <c r="AI2396" s="9" t="str">
        <f t="shared" si="340"/>
        <v/>
      </c>
    </row>
    <row r="2397" spans="13:35">
      <c r="M2397" s="7" t="str">
        <f>IF(A2397="","",IF(S2397="",IF(A2397="","",VLOOKUP(K2397,calendar_price_2013,MATCH(SUMIF(A$2:A12987,A2397,L$2:L12987),Sheet2!$C$1:$P$1,0)+1,0)),S2397)*L2397)</f>
        <v/>
      </c>
      <c r="N2397" s="7" t="str">
        <f t="shared" si="335"/>
        <v/>
      </c>
      <c r="O2397" s="7" t="str">
        <f t="shared" si="336"/>
        <v/>
      </c>
      <c r="R2397" s="7" t="str">
        <f t="shared" si="337"/>
        <v/>
      </c>
      <c r="W2397" s="9" t="str">
        <f t="shared" si="338"/>
        <v/>
      </c>
      <c r="AH2397" s="9" t="str">
        <f t="shared" si="339"/>
        <v/>
      </c>
      <c r="AI2397" s="9" t="str">
        <f t="shared" si="340"/>
        <v/>
      </c>
    </row>
    <row r="2398" spans="13:35">
      <c r="M2398" s="7" t="str">
        <f>IF(A2398="","",IF(S2398="",IF(A2398="","",VLOOKUP(K2398,calendar_price_2013,MATCH(SUMIF(A$2:A12988,A2398,L$2:L12988),Sheet2!$C$1:$P$1,0)+1,0)),S2398)*L2398)</f>
        <v/>
      </c>
      <c r="N2398" s="7" t="str">
        <f t="shared" si="335"/>
        <v/>
      </c>
      <c r="O2398" s="7" t="str">
        <f t="shared" si="336"/>
        <v/>
      </c>
      <c r="R2398" s="7" t="str">
        <f t="shared" si="337"/>
        <v/>
      </c>
      <c r="W2398" s="9" t="str">
        <f t="shared" si="338"/>
        <v/>
      </c>
      <c r="AH2398" s="9" t="str">
        <f t="shared" si="339"/>
        <v/>
      </c>
      <c r="AI2398" s="9" t="str">
        <f t="shared" si="340"/>
        <v/>
      </c>
    </row>
    <row r="2399" spans="13:35">
      <c r="M2399" s="7" t="str">
        <f>IF(A2399="","",IF(S2399="",IF(A2399="","",VLOOKUP(K2399,calendar_price_2013,MATCH(SUMIF(A$2:A12989,A2399,L$2:L12989),Sheet2!$C$1:$P$1,0)+1,0)),S2399)*L2399)</f>
        <v/>
      </c>
      <c r="N2399" s="7" t="str">
        <f t="shared" si="335"/>
        <v/>
      </c>
      <c r="O2399" s="7" t="str">
        <f t="shared" si="336"/>
        <v/>
      </c>
      <c r="R2399" s="7" t="str">
        <f t="shared" si="337"/>
        <v/>
      </c>
      <c r="W2399" s="9" t="str">
        <f t="shared" si="338"/>
        <v/>
      </c>
      <c r="AH2399" s="9" t="str">
        <f t="shared" si="339"/>
        <v/>
      </c>
      <c r="AI2399" s="9" t="str">
        <f t="shared" si="340"/>
        <v/>
      </c>
    </row>
    <row r="2400" spans="13:35">
      <c r="M2400" s="7" t="str">
        <f>IF(A2400="","",IF(S2400="",IF(A2400="","",VLOOKUP(K2400,calendar_price_2013,MATCH(SUMIF(A$2:A12990,A2400,L$2:L12990),Sheet2!$C$1:$P$1,0)+1,0)),S2400)*L2400)</f>
        <v/>
      </c>
      <c r="N2400" s="7" t="str">
        <f t="shared" ref="N2400:N2463" si="342">IF(A2400="","",IF(T2400=1,0,M2400*0.2))</f>
        <v/>
      </c>
      <c r="O2400" s="7" t="str">
        <f t="shared" ref="O2400:O2463" si="343">IF(H2400="","",SUMIF(A2400:A12991,A2400,M2400:M12991)+SUMIF(A2400:A12991,A2400,N2400:N12991))</f>
        <v/>
      </c>
      <c r="R2400" s="7" t="str">
        <f t="shared" si="337"/>
        <v/>
      </c>
      <c r="W2400" s="9" t="str">
        <f t="shared" si="338"/>
        <v/>
      </c>
      <c r="AH2400" s="9" t="str">
        <f t="shared" si="339"/>
        <v/>
      </c>
      <c r="AI2400" s="9" t="str">
        <f t="shared" si="340"/>
        <v/>
      </c>
    </row>
    <row r="2401" spans="13:35">
      <c r="M2401" s="7" t="str">
        <f>IF(A2401="","",IF(S2401="",IF(A2401="","",VLOOKUP(K2401,calendar_price_2013,MATCH(SUMIF(A$2:A12991,A2401,L$2:L12991),Sheet2!$C$1:$P$1,0)+1,0)),S2401)*L2401)</f>
        <v/>
      </c>
      <c r="N2401" s="7" t="str">
        <f t="shared" si="342"/>
        <v/>
      </c>
      <c r="O2401" s="7" t="str">
        <f t="shared" si="343"/>
        <v/>
      </c>
      <c r="R2401" s="7" t="str">
        <f t="shared" ref="R2401:R2464" si="344">IF(ISBLANK(Q2401),"",Q2401-O2401)</f>
        <v/>
      </c>
      <c r="W2401" s="9" t="str">
        <f t="shared" ref="W2401:W2464" si="345">IF(B2401="","",IF(AC2401="",0,1))</f>
        <v/>
      </c>
      <c r="AH2401" s="9" t="str">
        <f t="shared" ref="AH2401:AH2464" si="346">IF(H2401="","",SUMIF(A2401:A12992,A2401,L2401:L12992))</f>
        <v/>
      </c>
      <c r="AI2401" s="9" t="str">
        <f t="shared" ref="AI2401:AI2464" si="347">IF(AH2401="","",AH2401/100)</f>
        <v/>
      </c>
    </row>
    <row r="2402" spans="13:35">
      <c r="M2402" s="7" t="str">
        <f>IF(A2402="","",IF(S2402="",IF(A2402="","",VLOOKUP(K2402,calendar_price_2013,MATCH(SUMIF(A$2:A12992,A2402,L$2:L12992),Sheet2!$C$1:$P$1,0)+1,0)),S2402)*L2402)</f>
        <v/>
      </c>
      <c r="N2402" s="7" t="str">
        <f t="shared" si="342"/>
        <v/>
      </c>
      <c r="O2402" s="7" t="str">
        <f t="shared" si="343"/>
        <v/>
      </c>
      <c r="R2402" s="7" t="str">
        <f t="shared" si="344"/>
        <v/>
      </c>
      <c r="W2402" s="9" t="str">
        <f t="shared" si="345"/>
        <v/>
      </c>
      <c r="AH2402" s="9" t="str">
        <f t="shared" si="346"/>
        <v/>
      </c>
      <c r="AI2402" s="9" t="str">
        <f t="shared" si="347"/>
        <v/>
      </c>
    </row>
    <row r="2403" spans="13:35">
      <c r="M2403" s="7" t="str">
        <f>IF(A2403="","",IF(S2403="",IF(A2403="","",VLOOKUP(K2403,calendar_price_2013,MATCH(SUMIF(A$2:A12993,A2403,L$2:L12993),Sheet2!$C$1:$P$1,0)+1,0)),S2403)*L2403)</f>
        <v/>
      </c>
      <c r="N2403" s="7" t="str">
        <f t="shared" si="342"/>
        <v/>
      </c>
      <c r="O2403" s="7" t="str">
        <f t="shared" si="343"/>
        <v/>
      </c>
      <c r="R2403" s="7" t="str">
        <f t="shared" si="344"/>
        <v/>
      </c>
      <c r="W2403" s="9" t="str">
        <f t="shared" si="345"/>
        <v/>
      </c>
      <c r="AH2403" s="9" t="str">
        <f t="shared" si="346"/>
        <v/>
      </c>
      <c r="AI2403" s="9" t="str">
        <f t="shared" si="347"/>
        <v/>
      </c>
    </row>
    <row r="2404" spans="13:35">
      <c r="M2404" s="7" t="str">
        <f>IF(A2404="","",IF(S2404="",IF(A2404="","",VLOOKUP(K2404,calendar_price_2013,MATCH(SUMIF(A$2:A12994,A2404,L$2:L12994),Sheet2!$C$1:$P$1,0)+1,0)),S2404)*L2404)</f>
        <v/>
      </c>
      <c r="N2404" s="7" t="str">
        <f t="shared" si="342"/>
        <v/>
      </c>
      <c r="O2404" s="7" t="str">
        <f t="shared" si="343"/>
        <v/>
      </c>
      <c r="R2404" s="7" t="str">
        <f t="shared" si="344"/>
        <v/>
      </c>
      <c r="W2404" s="9" t="str">
        <f t="shared" si="345"/>
        <v/>
      </c>
      <c r="AH2404" s="9" t="str">
        <f t="shared" si="346"/>
        <v/>
      </c>
      <c r="AI2404" s="9" t="str">
        <f t="shared" si="347"/>
        <v/>
      </c>
    </row>
    <row r="2405" spans="13:35">
      <c r="M2405" s="7" t="str">
        <f>IF(A2405="","",IF(S2405="",IF(A2405="","",VLOOKUP(K2405,calendar_price_2013,MATCH(SUMIF(A$2:A12995,A2405,L$2:L12995),Sheet2!$C$1:$P$1,0)+1,0)),S2405)*L2405)</f>
        <v/>
      </c>
      <c r="N2405" s="7" t="str">
        <f t="shared" si="342"/>
        <v/>
      </c>
      <c r="O2405" s="7" t="str">
        <f t="shared" si="343"/>
        <v/>
      </c>
      <c r="R2405" s="7" t="str">
        <f t="shared" si="344"/>
        <v/>
      </c>
      <c r="W2405" s="9" t="str">
        <f t="shared" si="345"/>
        <v/>
      </c>
      <c r="AH2405" s="9" t="str">
        <f t="shared" si="346"/>
        <v/>
      </c>
      <c r="AI2405" s="9" t="str">
        <f t="shared" si="347"/>
        <v/>
      </c>
    </row>
    <row r="2406" spans="13:35">
      <c r="M2406" s="7" t="str">
        <f>IF(A2406="","",IF(S2406="",IF(A2406="","",VLOOKUP(K2406,calendar_price_2013,MATCH(SUMIF(A$2:A12996,A2406,L$2:L12996),Sheet2!$C$1:$P$1,0)+1,0)),S2406)*L2406)</f>
        <v/>
      </c>
      <c r="N2406" s="7" t="str">
        <f t="shared" si="342"/>
        <v/>
      </c>
      <c r="O2406" s="7" t="str">
        <f t="shared" si="343"/>
        <v/>
      </c>
      <c r="R2406" s="7" t="str">
        <f t="shared" si="344"/>
        <v/>
      </c>
      <c r="W2406" s="9" t="str">
        <f t="shared" si="345"/>
        <v/>
      </c>
      <c r="AH2406" s="9" t="str">
        <f t="shared" si="346"/>
        <v/>
      </c>
      <c r="AI2406" s="9" t="str">
        <f t="shared" si="347"/>
        <v/>
      </c>
    </row>
    <row r="2407" spans="13:35">
      <c r="M2407" s="7" t="str">
        <f>IF(A2407="","",IF(S2407="",IF(A2407="","",VLOOKUP(K2407,calendar_price_2013,MATCH(SUMIF(A$2:A12997,A2407,L$2:L12997),Sheet2!$C$1:$P$1,0)+1,0)),S2407)*L2407)</f>
        <v/>
      </c>
      <c r="N2407" s="7" t="str">
        <f t="shared" si="342"/>
        <v/>
      </c>
      <c r="O2407" s="7" t="str">
        <f t="shared" si="343"/>
        <v/>
      </c>
      <c r="R2407" s="7" t="str">
        <f t="shared" si="344"/>
        <v/>
      </c>
      <c r="W2407" s="9" t="str">
        <f t="shared" si="345"/>
        <v/>
      </c>
      <c r="AH2407" s="9" t="str">
        <f t="shared" si="346"/>
        <v/>
      </c>
      <c r="AI2407" s="9" t="str">
        <f t="shared" si="347"/>
        <v/>
      </c>
    </row>
    <row r="2408" spans="13:35">
      <c r="M2408" s="7" t="str">
        <f>IF(A2408="","",IF(S2408="",IF(A2408="","",VLOOKUP(K2408,calendar_price_2013,MATCH(SUMIF(A$2:A12998,A2408,L$2:L12998),Sheet2!$C$1:$P$1,0)+1,0)),S2408)*L2408)</f>
        <v/>
      </c>
      <c r="N2408" s="7" t="str">
        <f t="shared" si="342"/>
        <v/>
      </c>
      <c r="O2408" s="7" t="str">
        <f t="shared" si="343"/>
        <v/>
      </c>
      <c r="R2408" s="7" t="str">
        <f t="shared" si="344"/>
        <v/>
      </c>
      <c r="W2408" s="9" t="str">
        <f t="shared" si="345"/>
        <v/>
      </c>
      <c r="AH2408" s="9" t="str">
        <f t="shared" si="346"/>
        <v/>
      </c>
      <c r="AI2408" s="9" t="str">
        <f t="shared" si="347"/>
        <v/>
      </c>
    </row>
    <row r="2409" spans="13:35">
      <c r="M2409" s="7" t="str">
        <f>IF(A2409="","",IF(S2409="",IF(A2409="","",VLOOKUP(K2409,calendar_price_2013,MATCH(SUMIF(A$2:A12999,A2409,L$2:L12999),Sheet2!$C$1:$P$1,0)+1,0)),S2409)*L2409)</f>
        <v/>
      </c>
      <c r="N2409" s="7" t="str">
        <f t="shared" si="342"/>
        <v/>
      </c>
      <c r="O2409" s="7" t="str">
        <f t="shared" si="343"/>
        <v/>
      </c>
      <c r="R2409" s="7" t="str">
        <f t="shared" si="344"/>
        <v/>
      </c>
      <c r="W2409" s="9" t="str">
        <f t="shared" si="345"/>
        <v/>
      </c>
      <c r="AH2409" s="9" t="str">
        <f t="shared" si="346"/>
        <v/>
      </c>
      <c r="AI2409" s="9" t="str">
        <f t="shared" si="347"/>
        <v/>
      </c>
    </row>
    <row r="2410" spans="13:35">
      <c r="M2410" s="7" t="str">
        <f>IF(A2410="","",IF(S2410="",IF(A2410="","",VLOOKUP(K2410,calendar_price_2013,MATCH(SUMIF(A$2:A13000,A2410,L$2:L13000),Sheet2!$C$1:$P$1,0)+1,0)),S2410)*L2410)</f>
        <v/>
      </c>
      <c r="N2410" s="7" t="str">
        <f t="shared" si="342"/>
        <v/>
      </c>
      <c r="O2410" s="7" t="str">
        <f t="shared" si="343"/>
        <v/>
      </c>
      <c r="R2410" s="7" t="str">
        <f t="shared" si="344"/>
        <v/>
      </c>
      <c r="W2410" s="9" t="str">
        <f t="shared" si="345"/>
        <v/>
      </c>
      <c r="AH2410" s="9" t="str">
        <f t="shared" si="346"/>
        <v/>
      </c>
      <c r="AI2410" s="9" t="str">
        <f t="shared" si="347"/>
        <v/>
      </c>
    </row>
    <row r="2411" spans="13:35">
      <c r="M2411" s="7" t="str">
        <f>IF(A2411="","",IF(S2411="",IF(A2411="","",VLOOKUP(K2411,calendar_price_2013,MATCH(SUMIF(A$2:A13001,A2411,L$2:L13001),Sheet2!$C$1:$P$1,0)+1,0)),S2411)*L2411)</f>
        <v/>
      </c>
      <c r="N2411" s="7" t="str">
        <f t="shared" si="342"/>
        <v/>
      </c>
      <c r="O2411" s="7" t="str">
        <f t="shared" si="343"/>
        <v/>
      </c>
      <c r="R2411" s="7" t="str">
        <f t="shared" si="344"/>
        <v/>
      </c>
      <c r="W2411" s="9" t="str">
        <f t="shared" si="345"/>
        <v/>
      </c>
      <c r="AH2411" s="9" t="str">
        <f t="shared" si="346"/>
        <v/>
      </c>
      <c r="AI2411" s="9" t="str">
        <f t="shared" si="347"/>
        <v/>
      </c>
    </row>
    <row r="2412" spans="13:35">
      <c r="M2412" s="7" t="str">
        <f>IF(A2412="","",IF(S2412="",IF(A2412="","",VLOOKUP(K2412,calendar_price_2013,MATCH(SUMIF(A$2:A13002,A2412,L$2:L13002),Sheet2!$C$1:$P$1,0)+1,0)),S2412)*L2412)</f>
        <v/>
      </c>
      <c r="N2412" s="7" t="str">
        <f t="shared" si="342"/>
        <v/>
      </c>
      <c r="O2412" s="7" t="str">
        <f t="shared" si="343"/>
        <v/>
      </c>
      <c r="R2412" s="7" t="str">
        <f t="shared" si="344"/>
        <v/>
      </c>
      <c r="W2412" s="9" t="str">
        <f t="shared" si="345"/>
        <v/>
      </c>
      <c r="AH2412" s="9" t="str">
        <f t="shared" si="346"/>
        <v/>
      </c>
      <c r="AI2412" s="9" t="str">
        <f t="shared" si="347"/>
        <v/>
      </c>
    </row>
    <row r="2413" spans="13:35">
      <c r="M2413" s="7" t="str">
        <f>IF(A2413="","",IF(S2413="",IF(A2413="","",VLOOKUP(K2413,calendar_price_2013,MATCH(SUMIF(A$2:A13003,A2413,L$2:L13003),Sheet2!$C$1:$P$1,0)+1,0)),S2413)*L2413)</f>
        <v/>
      </c>
      <c r="N2413" s="7" t="str">
        <f t="shared" si="342"/>
        <v/>
      </c>
      <c r="O2413" s="7" t="str">
        <f t="shared" si="343"/>
        <v/>
      </c>
      <c r="R2413" s="7" t="str">
        <f t="shared" si="344"/>
        <v/>
      </c>
      <c r="W2413" s="9" t="str">
        <f t="shared" si="345"/>
        <v/>
      </c>
      <c r="AH2413" s="9" t="str">
        <f t="shared" si="346"/>
        <v/>
      </c>
      <c r="AI2413" s="9" t="str">
        <f t="shared" si="347"/>
        <v/>
      </c>
    </row>
    <row r="2414" spans="13:35">
      <c r="M2414" s="7" t="str">
        <f>IF(A2414="","",IF(S2414="",IF(A2414="","",VLOOKUP(K2414,calendar_price_2013,MATCH(SUMIF(A$2:A13004,A2414,L$2:L13004),Sheet2!$C$1:$P$1,0)+1,0)),S2414)*L2414)</f>
        <v/>
      </c>
      <c r="N2414" s="7" t="str">
        <f t="shared" si="342"/>
        <v/>
      </c>
      <c r="O2414" s="7" t="str">
        <f t="shared" si="343"/>
        <v/>
      </c>
      <c r="R2414" s="7" t="str">
        <f t="shared" si="344"/>
        <v/>
      </c>
      <c r="W2414" s="9" t="str">
        <f t="shared" si="345"/>
        <v/>
      </c>
      <c r="AH2414" s="9" t="str">
        <f t="shared" si="346"/>
        <v/>
      </c>
      <c r="AI2414" s="9" t="str">
        <f t="shared" si="347"/>
        <v/>
      </c>
    </row>
    <row r="2415" spans="13:35">
      <c r="M2415" s="7" t="str">
        <f>IF(A2415="","",IF(S2415="",IF(A2415="","",VLOOKUP(K2415,calendar_price_2013,MATCH(SUMIF(A$2:A13005,A2415,L$2:L13005),Sheet2!$C$1:$P$1,0)+1,0)),S2415)*L2415)</f>
        <v/>
      </c>
      <c r="N2415" s="7" t="str">
        <f t="shared" si="342"/>
        <v/>
      </c>
      <c r="O2415" s="7" t="str">
        <f t="shared" si="343"/>
        <v/>
      </c>
      <c r="R2415" s="7" t="str">
        <f t="shared" si="344"/>
        <v/>
      </c>
      <c r="W2415" s="9" t="str">
        <f t="shared" si="345"/>
        <v/>
      </c>
      <c r="AH2415" s="9" t="str">
        <f t="shared" si="346"/>
        <v/>
      </c>
      <c r="AI2415" s="9" t="str">
        <f t="shared" si="347"/>
        <v/>
      </c>
    </row>
    <row r="2416" spans="13:35">
      <c r="M2416" s="7" t="str">
        <f>IF(A2416="","",IF(S2416="",IF(A2416="","",VLOOKUP(K2416,calendar_price_2013,MATCH(SUMIF(A$2:A13006,A2416,L$2:L13006),Sheet2!$C$1:$P$1,0)+1,0)),S2416)*L2416)</f>
        <v/>
      </c>
      <c r="N2416" s="7" t="str">
        <f t="shared" si="342"/>
        <v/>
      </c>
      <c r="O2416" s="7" t="str">
        <f t="shared" si="343"/>
        <v/>
      </c>
      <c r="R2416" s="7" t="str">
        <f t="shared" si="344"/>
        <v/>
      </c>
      <c r="W2416" s="9" t="str">
        <f t="shared" si="345"/>
        <v/>
      </c>
      <c r="AH2416" s="9" t="str">
        <f t="shared" si="346"/>
        <v/>
      </c>
      <c r="AI2416" s="9" t="str">
        <f t="shared" si="347"/>
        <v/>
      </c>
    </row>
    <row r="2417" spans="13:35">
      <c r="M2417" s="7" t="str">
        <f>IF(A2417="","",IF(S2417="",IF(A2417="","",VLOOKUP(K2417,calendar_price_2013,MATCH(SUMIF(A$2:A13007,A2417,L$2:L13007),Sheet2!$C$1:$P$1,0)+1,0)),S2417)*L2417)</f>
        <v/>
      </c>
      <c r="N2417" s="7" t="str">
        <f t="shared" si="342"/>
        <v/>
      </c>
      <c r="O2417" s="7" t="str">
        <f t="shared" si="343"/>
        <v/>
      </c>
      <c r="R2417" s="7" t="str">
        <f t="shared" si="344"/>
        <v/>
      </c>
      <c r="W2417" s="9" t="str">
        <f t="shared" si="345"/>
        <v/>
      </c>
      <c r="AH2417" s="9" t="str">
        <f t="shared" si="346"/>
        <v/>
      </c>
      <c r="AI2417" s="9" t="str">
        <f t="shared" si="347"/>
        <v/>
      </c>
    </row>
    <row r="2418" spans="13:35">
      <c r="M2418" s="7" t="str">
        <f>IF(A2418="","",IF(S2418="",IF(A2418="","",VLOOKUP(K2418,calendar_price_2013,MATCH(SUMIF(A$2:A13008,A2418,L$2:L13008),Sheet2!$C$1:$P$1,0)+1,0)),S2418)*L2418)</f>
        <v/>
      </c>
      <c r="N2418" s="7" t="str">
        <f t="shared" si="342"/>
        <v/>
      </c>
      <c r="O2418" s="7" t="str">
        <f t="shared" si="343"/>
        <v/>
      </c>
      <c r="R2418" s="7" t="str">
        <f t="shared" si="344"/>
        <v/>
      </c>
      <c r="W2418" s="9" t="str">
        <f t="shared" si="345"/>
        <v/>
      </c>
      <c r="AH2418" s="9" t="str">
        <f t="shared" si="346"/>
        <v/>
      </c>
      <c r="AI2418" s="9" t="str">
        <f t="shared" si="347"/>
        <v/>
      </c>
    </row>
    <row r="2419" spans="13:35">
      <c r="M2419" s="7" t="str">
        <f>IF(A2419="","",IF(S2419="",IF(A2419="","",VLOOKUP(K2419,calendar_price_2013,MATCH(SUMIF(A$2:A13009,A2419,L$2:L13009),Sheet2!$C$1:$P$1,0)+1,0)),S2419)*L2419)</f>
        <v/>
      </c>
      <c r="N2419" s="7" t="str">
        <f t="shared" si="342"/>
        <v/>
      </c>
      <c r="O2419" s="7" t="str">
        <f t="shared" si="343"/>
        <v/>
      </c>
      <c r="R2419" s="7" t="str">
        <f t="shared" si="344"/>
        <v/>
      </c>
      <c r="W2419" s="9" t="str">
        <f t="shared" si="345"/>
        <v/>
      </c>
      <c r="AH2419" s="9" t="str">
        <f t="shared" si="346"/>
        <v/>
      </c>
      <c r="AI2419" s="9" t="str">
        <f t="shared" si="347"/>
        <v/>
      </c>
    </row>
    <row r="2420" spans="13:35">
      <c r="M2420" s="7" t="str">
        <f>IF(A2420="","",IF(S2420="",IF(A2420="","",VLOOKUP(K2420,calendar_price_2013,MATCH(SUMIF(A$2:A13010,A2420,L$2:L13010),Sheet2!$C$1:$P$1,0)+1,0)),S2420)*L2420)</f>
        <v/>
      </c>
      <c r="N2420" s="7" t="str">
        <f t="shared" si="342"/>
        <v/>
      </c>
      <c r="O2420" s="7" t="str">
        <f t="shared" si="343"/>
        <v/>
      </c>
      <c r="R2420" s="7" t="str">
        <f t="shared" si="344"/>
        <v/>
      </c>
      <c r="W2420" s="9" t="str">
        <f t="shared" si="345"/>
        <v/>
      </c>
      <c r="AH2420" s="9" t="str">
        <f t="shared" si="346"/>
        <v/>
      </c>
      <c r="AI2420" s="9" t="str">
        <f t="shared" si="347"/>
        <v/>
      </c>
    </row>
    <row r="2421" spans="13:35">
      <c r="M2421" s="7" t="str">
        <f>IF(A2421="","",IF(S2421="",IF(A2421="","",VLOOKUP(K2421,calendar_price_2013,MATCH(SUMIF(A$2:A13011,A2421,L$2:L13011),Sheet2!$C$1:$P$1,0)+1,0)),S2421)*L2421)</f>
        <v/>
      </c>
      <c r="N2421" s="7" t="str">
        <f t="shared" si="342"/>
        <v/>
      </c>
      <c r="O2421" s="7" t="str">
        <f t="shared" si="343"/>
        <v/>
      </c>
      <c r="R2421" s="7" t="str">
        <f t="shared" si="344"/>
        <v/>
      </c>
      <c r="W2421" s="9" t="str">
        <f t="shared" si="345"/>
        <v/>
      </c>
      <c r="AH2421" s="9" t="str">
        <f t="shared" si="346"/>
        <v/>
      </c>
      <c r="AI2421" s="9" t="str">
        <f t="shared" si="347"/>
        <v/>
      </c>
    </row>
    <row r="2422" spans="13:35">
      <c r="M2422" s="7" t="str">
        <f>IF(A2422="","",IF(S2422="",IF(A2422="","",VLOOKUP(K2422,calendar_price_2013,MATCH(SUMIF(A$2:A13012,A2422,L$2:L13012),Sheet2!$C$1:$P$1,0)+1,0)),S2422)*L2422)</f>
        <v/>
      </c>
      <c r="N2422" s="7" t="str">
        <f t="shared" si="342"/>
        <v/>
      </c>
      <c r="O2422" s="7" t="str">
        <f t="shared" si="343"/>
        <v/>
      </c>
      <c r="R2422" s="7" t="str">
        <f t="shared" si="344"/>
        <v/>
      </c>
      <c r="W2422" s="9" t="str">
        <f t="shared" si="345"/>
        <v/>
      </c>
      <c r="AH2422" s="9" t="str">
        <f t="shared" si="346"/>
        <v/>
      </c>
      <c r="AI2422" s="9" t="str">
        <f t="shared" si="347"/>
        <v/>
      </c>
    </row>
    <row r="2423" spans="13:35">
      <c r="M2423" s="7" t="str">
        <f>IF(A2423="","",IF(S2423="",IF(A2423="","",VLOOKUP(K2423,calendar_price_2013,MATCH(SUMIF(A$2:A13013,A2423,L$2:L13013),Sheet2!$C$1:$P$1,0)+1,0)),S2423)*L2423)</f>
        <v/>
      </c>
      <c r="N2423" s="7" t="str">
        <f t="shared" si="342"/>
        <v/>
      </c>
      <c r="O2423" s="7" t="str">
        <f t="shared" si="343"/>
        <v/>
      </c>
      <c r="R2423" s="7" t="str">
        <f t="shared" si="344"/>
        <v/>
      </c>
      <c r="W2423" s="9" t="str">
        <f t="shared" si="345"/>
        <v/>
      </c>
      <c r="AH2423" s="9" t="str">
        <f t="shared" si="346"/>
        <v/>
      </c>
      <c r="AI2423" s="9" t="str">
        <f t="shared" si="347"/>
        <v/>
      </c>
    </row>
    <row r="2424" spans="13:35">
      <c r="M2424" s="7" t="str">
        <f>IF(A2424="","",IF(S2424="",IF(A2424="","",VLOOKUP(K2424,calendar_price_2013,MATCH(SUMIF(A$2:A13014,A2424,L$2:L13014),Sheet2!$C$1:$P$1,0)+1,0)),S2424)*L2424)</f>
        <v/>
      </c>
      <c r="N2424" s="7" t="str">
        <f t="shared" si="342"/>
        <v/>
      </c>
      <c r="O2424" s="7" t="str">
        <f t="shared" si="343"/>
        <v/>
      </c>
      <c r="R2424" s="7" t="str">
        <f t="shared" si="344"/>
        <v/>
      </c>
      <c r="W2424" s="9" t="str">
        <f t="shared" si="345"/>
        <v/>
      </c>
      <c r="AH2424" s="9" t="str">
        <f t="shared" si="346"/>
        <v/>
      </c>
      <c r="AI2424" s="9" t="str">
        <f t="shared" si="347"/>
        <v/>
      </c>
    </row>
    <row r="2425" spans="13:35">
      <c r="M2425" s="7" t="str">
        <f>IF(A2425="","",IF(S2425="",IF(A2425="","",VLOOKUP(K2425,calendar_price_2013,MATCH(SUMIF(A$2:A13015,A2425,L$2:L13015),Sheet2!$C$1:$P$1,0)+1,0)),S2425)*L2425)</f>
        <v/>
      </c>
      <c r="N2425" s="7" t="str">
        <f t="shared" si="342"/>
        <v/>
      </c>
      <c r="O2425" s="7" t="str">
        <f t="shared" si="343"/>
        <v/>
      </c>
      <c r="R2425" s="7" t="str">
        <f t="shared" si="344"/>
        <v/>
      </c>
      <c r="W2425" s="9" t="str">
        <f t="shared" si="345"/>
        <v/>
      </c>
      <c r="AH2425" s="9" t="str">
        <f t="shared" si="346"/>
        <v/>
      </c>
      <c r="AI2425" s="9" t="str">
        <f t="shared" si="347"/>
        <v/>
      </c>
    </row>
    <row r="2426" spans="13:35">
      <c r="M2426" s="7" t="str">
        <f>IF(A2426="","",IF(S2426="",IF(A2426="","",VLOOKUP(K2426,calendar_price_2013,MATCH(SUMIF(A$2:A13016,A2426,L$2:L13016),Sheet2!$C$1:$P$1,0)+1,0)),S2426)*L2426)</f>
        <v/>
      </c>
      <c r="N2426" s="7" t="str">
        <f t="shared" si="342"/>
        <v/>
      </c>
      <c r="O2426" s="7" t="str">
        <f t="shared" si="343"/>
        <v/>
      </c>
      <c r="R2426" s="7" t="str">
        <f t="shared" si="344"/>
        <v/>
      </c>
      <c r="W2426" s="9" t="str">
        <f t="shared" si="345"/>
        <v/>
      </c>
      <c r="AH2426" s="9" t="str">
        <f t="shared" si="346"/>
        <v/>
      </c>
      <c r="AI2426" s="9" t="str">
        <f t="shared" si="347"/>
        <v/>
      </c>
    </row>
    <row r="2427" spans="13:35">
      <c r="M2427" s="7" t="str">
        <f>IF(A2427="","",IF(S2427="",IF(A2427="","",VLOOKUP(K2427,calendar_price_2013,MATCH(SUMIF(A$2:A13017,A2427,L$2:L13017),Sheet2!$C$1:$P$1,0)+1,0)),S2427)*L2427)</f>
        <v/>
      </c>
      <c r="N2427" s="7" t="str">
        <f t="shared" si="342"/>
        <v/>
      </c>
      <c r="O2427" s="7" t="str">
        <f t="shared" si="343"/>
        <v/>
      </c>
      <c r="R2427" s="7" t="str">
        <f t="shared" si="344"/>
        <v/>
      </c>
      <c r="W2427" s="9" t="str">
        <f t="shared" si="345"/>
        <v/>
      </c>
      <c r="AH2427" s="9" t="str">
        <f t="shared" si="346"/>
        <v/>
      </c>
      <c r="AI2427" s="9" t="str">
        <f t="shared" si="347"/>
        <v/>
      </c>
    </row>
    <row r="2428" spans="13:35">
      <c r="M2428" s="7" t="str">
        <f>IF(A2428="","",IF(S2428="",IF(A2428="","",VLOOKUP(K2428,calendar_price_2013,MATCH(SUMIF(A$2:A13018,A2428,L$2:L13018),Sheet2!$C$1:$P$1,0)+1,0)),S2428)*L2428)</f>
        <v/>
      </c>
      <c r="N2428" s="7" t="str">
        <f t="shared" si="342"/>
        <v/>
      </c>
      <c r="O2428" s="7" t="str">
        <f t="shared" si="343"/>
        <v/>
      </c>
      <c r="R2428" s="7" t="str">
        <f t="shared" si="344"/>
        <v/>
      </c>
      <c r="W2428" s="9" t="str">
        <f t="shared" si="345"/>
        <v/>
      </c>
      <c r="AH2428" s="9" t="str">
        <f t="shared" si="346"/>
        <v/>
      </c>
      <c r="AI2428" s="9" t="str">
        <f t="shared" si="347"/>
        <v/>
      </c>
    </row>
    <row r="2429" spans="13:35">
      <c r="M2429" s="7" t="str">
        <f>IF(A2429="","",IF(S2429="",IF(A2429="","",VLOOKUP(K2429,calendar_price_2013,MATCH(SUMIF(A$2:A13019,A2429,L$2:L13019),Sheet2!$C$1:$P$1,0)+1,0)),S2429)*L2429)</f>
        <v/>
      </c>
      <c r="N2429" s="7" t="str">
        <f t="shared" si="342"/>
        <v/>
      </c>
      <c r="O2429" s="7" t="str">
        <f t="shared" si="343"/>
        <v/>
      </c>
      <c r="R2429" s="7" t="str">
        <f t="shared" si="344"/>
        <v/>
      </c>
      <c r="W2429" s="9" t="str">
        <f t="shared" si="345"/>
        <v/>
      </c>
      <c r="AH2429" s="9" t="str">
        <f t="shared" si="346"/>
        <v/>
      </c>
      <c r="AI2429" s="9" t="str">
        <f t="shared" si="347"/>
        <v/>
      </c>
    </row>
    <row r="2430" spans="13:35">
      <c r="M2430" s="7" t="str">
        <f>IF(A2430="","",IF(S2430="",IF(A2430="","",VLOOKUP(K2430,calendar_price_2013,MATCH(SUMIF(A$2:A13020,A2430,L$2:L13020),Sheet2!$C$1:$P$1,0)+1,0)),S2430)*L2430)</f>
        <v/>
      </c>
      <c r="N2430" s="7" t="str">
        <f t="shared" si="342"/>
        <v/>
      </c>
      <c r="O2430" s="7" t="str">
        <f t="shared" si="343"/>
        <v/>
      </c>
      <c r="R2430" s="7" t="str">
        <f t="shared" si="344"/>
        <v/>
      </c>
      <c r="W2430" s="9" t="str">
        <f t="shared" si="345"/>
        <v/>
      </c>
      <c r="AH2430" s="9" t="str">
        <f t="shared" si="346"/>
        <v/>
      </c>
      <c r="AI2430" s="9" t="str">
        <f t="shared" si="347"/>
        <v/>
      </c>
    </row>
    <row r="2431" spans="13:35">
      <c r="M2431" s="7" t="str">
        <f>IF(A2431="","",IF(S2431="",IF(A2431="","",VLOOKUP(K2431,calendar_price_2013,MATCH(SUMIF(A$2:A13021,A2431,L$2:L13021),Sheet2!$C$1:$P$1,0)+1,0)),S2431)*L2431)</f>
        <v/>
      </c>
      <c r="N2431" s="7" t="str">
        <f t="shared" si="342"/>
        <v/>
      </c>
      <c r="O2431" s="7" t="str">
        <f t="shared" si="343"/>
        <v/>
      </c>
      <c r="R2431" s="7" t="str">
        <f t="shared" si="344"/>
        <v/>
      </c>
      <c r="W2431" s="9" t="str">
        <f t="shared" si="345"/>
        <v/>
      </c>
      <c r="AH2431" s="9" t="str">
        <f t="shared" si="346"/>
        <v/>
      </c>
      <c r="AI2431" s="9" t="str">
        <f t="shared" si="347"/>
        <v/>
      </c>
    </row>
    <row r="2432" spans="13:35">
      <c r="M2432" s="7" t="str">
        <f>IF(A2432="","",IF(S2432="",IF(A2432="","",VLOOKUP(K2432,calendar_price_2013,MATCH(SUMIF(A$2:A13022,A2432,L$2:L13022),Sheet2!$C$1:$P$1,0)+1,0)),S2432)*L2432)</f>
        <v/>
      </c>
      <c r="N2432" s="7" t="str">
        <f t="shared" si="342"/>
        <v/>
      </c>
      <c r="O2432" s="7" t="str">
        <f t="shared" si="343"/>
        <v/>
      </c>
      <c r="R2432" s="7" t="str">
        <f t="shared" si="344"/>
        <v/>
      </c>
      <c r="W2432" s="9" t="str">
        <f t="shared" si="345"/>
        <v/>
      </c>
      <c r="AH2432" s="9" t="str">
        <f t="shared" si="346"/>
        <v/>
      </c>
      <c r="AI2432" s="9" t="str">
        <f t="shared" si="347"/>
        <v/>
      </c>
    </row>
    <row r="2433" spans="13:35">
      <c r="M2433" s="7" t="str">
        <f>IF(A2433="","",IF(S2433="",IF(A2433="","",VLOOKUP(K2433,calendar_price_2013,MATCH(SUMIF(A$2:A13023,A2433,L$2:L13023),Sheet2!$C$1:$P$1,0)+1,0)),S2433)*L2433)</f>
        <v/>
      </c>
      <c r="N2433" s="7" t="str">
        <f t="shared" si="342"/>
        <v/>
      </c>
      <c r="O2433" s="7" t="str">
        <f t="shared" si="343"/>
        <v/>
      </c>
      <c r="R2433" s="7" t="str">
        <f t="shared" si="344"/>
        <v/>
      </c>
      <c r="W2433" s="9" t="str">
        <f t="shared" si="345"/>
        <v/>
      </c>
      <c r="AH2433" s="9" t="str">
        <f t="shared" si="346"/>
        <v/>
      </c>
      <c r="AI2433" s="9" t="str">
        <f t="shared" si="347"/>
        <v/>
      </c>
    </row>
    <row r="2434" spans="13:35">
      <c r="M2434" s="7" t="str">
        <f>IF(A2434="","",IF(S2434="",IF(A2434="","",VLOOKUP(K2434,calendar_price_2013,MATCH(SUMIF(A$2:A13024,A2434,L$2:L13024),Sheet2!$C$1:$P$1,0)+1,0)),S2434)*L2434)</f>
        <v/>
      </c>
      <c r="N2434" s="7" t="str">
        <f t="shared" si="342"/>
        <v/>
      </c>
      <c r="O2434" s="7" t="str">
        <f t="shared" si="343"/>
        <v/>
      </c>
      <c r="R2434" s="7" t="str">
        <f t="shared" si="344"/>
        <v/>
      </c>
      <c r="W2434" s="9" t="str">
        <f t="shared" si="345"/>
        <v/>
      </c>
      <c r="AH2434" s="9" t="str">
        <f t="shared" si="346"/>
        <v/>
      </c>
      <c r="AI2434" s="9" t="str">
        <f t="shared" si="347"/>
        <v/>
      </c>
    </row>
    <row r="2435" spans="13:35">
      <c r="M2435" s="7" t="str">
        <f>IF(A2435="","",IF(S2435="",IF(A2435="","",VLOOKUP(K2435,calendar_price_2013,MATCH(SUMIF(A$2:A13025,A2435,L$2:L13025),Sheet2!$C$1:$P$1,0)+1,0)),S2435)*L2435)</f>
        <v/>
      </c>
      <c r="N2435" s="7" t="str">
        <f t="shared" si="342"/>
        <v/>
      </c>
      <c r="O2435" s="7" t="str">
        <f t="shared" si="343"/>
        <v/>
      </c>
      <c r="R2435" s="7" t="str">
        <f t="shared" si="344"/>
        <v/>
      </c>
      <c r="W2435" s="9" t="str">
        <f t="shared" si="345"/>
        <v/>
      </c>
      <c r="AH2435" s="9" t="str">
        <f t="shared" si="346"/>
        <v/>
      </c>
      <c r="AI2435" s="9" t="str">
        <f t="shared" si="347"/>
        <v/>
      </c>
    </row>
    <row r="2436" spans="13:35">
      <c r="M2436" s="7" t="str">
        <f>IF(A2436="","",IF(S2436="",IF(A2436="","",VLOOKUP(K2436,calendar_price_2013,MATCH(SUMIF(A$2:A13026,A2436,L$2:L13026),Sheet2!$C$1:$P$1,0)+1,0)),S2436)*L2436)</f>
        <v/>
      </c>
      <c r="N2436" s="7" t="str">
        <f t="shared" si="342"/>
        <v/>
      </c>
      <c r="O2436" s="7" t="str">
        <f t="shared" si="343"/>
        <v/>
      </c>
      <c r="R2436" s="7" t="str">
        <f t="shared" si="344"/>
        <v/>
      </c>
      <c r="W2436" s="9" t="str">
        <f t="shared" si="345"/>
        <v/>
      </c>
      <c r="AH2436" s="9" t="str">
        <f t="shared" si="346"/>
        <v/>
      </c>
      <c r="AI2436" s="9" t="str">
        <f t="shared" si="347"/>
        <v/>
      </c>
    </row>
    <row r="2437" spans="13:35">
      <c r="M2437" s="7" t="str">
        <f>IF(A2437="","",IF(S2437="",IF(A2437="","",VLOOKUP(K2437,calendar_price_2013,MATCH(SUMIF(A$2:A13027,A2437,L$2:L13027),Sheet2!$C$1:$P$1,0)+1,0)),S2437)*L2437)</f>
        <v/>
      </c>
      <c r="N2437" s="7" t="str">
        <f t="shared" si="342"/>
        <v/>
      </c>
      <c r="O2437" s="7" t="str">
        <f t="shared" si="343"/>
        <v/>
      </c>
      <c r="R2437" s="7" t="str">
        <f t="shared" si="344"/>
        <v/>
      </c>
      <c r="W2437" s="9" t="str">
        <f t="shared" si="345"/>
        <v/>
      </c>
      <c r="AH2437" s="9" t="str">
        <f t="shared" si="346"/>
        <v/>
      </c>
      <c r="AI2437" s="9" t="str">
        <f t="shared" si="347"/>
        <v/>
      </c>
    </row>
    <row r="2438" spans="13:35">
      <c r="M2438" s="7" t="str">
        <f>IF(A2438="","",IF(S2438="",IF(A2438="","",VLOOKUP(K2438,calendar_price_2013,MATCH(SUMIF(A$2:A13028,A2438,L$2:L13028),Sheet2!$C$1:$P$1,0)+1,0)),S2438)*L2438)</f>
        <v/>
      </c>
      <c r="N2438" s="7" t="str">
        <f t="shared" si="342"/>
        <v/>
      </c>
      <c r="O2438" s="7" t="str">
        <f t="shared" si="343"/>
        <v/>
      </c>
      <c r="R2438" s="7" t="str">
        <f t="shared" si="344"/>
        <v/>
      </c>
      <c r="W2438" s="9" t="str">
        <f t="shared" si="345"/>
        <v/>
      </c>
      <c r="AH2438" s="9" t="str">
        <f t="shared" si="346"/>
        <v/>
      </c>
      <c r="AI2438" s="9" t="str">
        <f t="shared" si="347"/>
        <v/>
      </c>
    </row>
    <row r="2439" spans="13:35">
      <c r="M2439" s="7" t="str">
        <f>IF(A2439="","",IF(S2439="",IF(A2439="","",VLOOKUP(K2439,calendar_price_2013,MATCH(SUMIF(A$2:A13029,A2439,L$2:L13029),Sheet2!$C$1:$P$1,0)+1,0)),S2439)*L2439)</f>
        <v/>
      </c>
      <c r="N2439" s="7" t="str">
        <f t="shared" si="342"/>
        <v/>
      </c>
      <c r="O2439" s="7" t="str">
        <f t="shared" si="343"/>
        <v/>
      </c>
      <c r="R2439" s="7" t="str">
        <f t="shared" si="344"/>
        <v/>
      </c>
      <c r="W2439" s="9" t="str">
        <f t="shared" si="345"/>
        <v/>
      </c>
      <c r="AH2439" s="9" t="str">
        <f t="shared" si="346"/>
        <v/>
      </c>
      <c r="AI2439" s="9" t="str">
        <f t="shared" si="347"/>
        <v/>
      </c>
    </row>
    <row r="2440" spans="13:35">
      <c r="M2440" s="7" t="str">
        <f>IF(A2440="","",IF(S2440="",IF(A2440="","",VLOOKUP(K2440,calendar_price_2013,MATCH(SUMIF(A$2:A13030,A2440,L$2:L13030),Sheet2!$C$1:$P$1,0)+1,0)),S2440)*L2440)</f>
        <v/>
      </c>
      <c r="N2440" s="7" t="str">
        <f t="shared" si="342"/>
        <v/>
      </c>
      <c r="O2440" s="7" t="str">
        <f t="shared" si="343"/>
        <v/>
      </c>
      <c r="R2440" s="7" t="str">
        <f t="shared" si="344"/>
        <v/>
      </c>
      <c r="W2440" s="9" t="str">
        <f t="shared" si="345"/>
        <v/>
      </c>
      <c r="AH2440" s="9" t="str">
        <f t="shared" si="346"/>
        <v/>
      </c>
      <c r="AI2440" s="9" t="str">
        <f t="shared" si="347"/>
        <v/>
      </c>
    </row>
    <row r="2441" spans="13:35">
      <c r="M2441" s="7" t="str">
        <f>IF(A2441="","",IF(S2441="",IF(A2441="","",VLOOKUP(K2441,calendar_price_2013,MATCH(SUMIF(A$2:A13031,A2441,L$2:L13031),Sheet2!$C$1:$P$1,0)+1,0)),S2441)*L2441)</f>
        <v/>
      </c>
      <c r="N2441" s="7" t="str">
        <f t="shared" si="342"/>
        <v/>
      </c>
      <c r="O2441" s="7" t="str">
        <f t="shared" si="343"/>
        <v/>
      </c>
      <c r="R2441" s="7" t="str">
        <f t="shared" si="344"/>
        <v/>
      </c>
      <c r="W2441" s="9" t="str">
        <f t="shared" si="345"/>
        <v/>
      </c>
      <c r="AH2441" s="9" t="str">
        <f t="shared" si="346"/>
        <v/>
      </c>
      <c r="AI2441" s="9" t="str">
        <f t="shared" si="347"/>
        <v/>
      </c>
    </row>
    <row r="2442" spans="13:35">
      <c r="M2442" s="7" t="str">
        <f>IF(A2442="","",IF(S2442="",IF(A2442="","",VLOOKUP(K2442,calendar_price_2013,MATCH(SUMIF(A$2:A13032,A2442,L$2:L13032),Sheet2!$C$1:$P$1,0)+1,0)),S2442)*L2442)</f>
        <v/>
      </c>
      <c r="N2442" s="7" t="str">
        <f t="shared" si="342"/>
        <v/>
      </c>
      <c r="O2442" s="7" t="str">
        <f t="shared" si="343"/>
        <v/>
      </c>
      <c r="R2442" s="7" t="str">
        <f t="shared" si="344"/>
        <v/>
      </c>
      <c r="W2442" s="9" t="str">
        <f t="shared" si="345"/>
        <v/>
      </c>
      <c r="AH2442" s="9" t="str">
        <f t="shared" si="346"/>
        <v/>
      </c>
      <c r="AI2442" s="9" t="str">
        <f t="shared" si="347"/>
        <v/>
      </c>
    </row>
    <row r="2443" spans="13:35">
      <c r="M2443" s="7" t="str">
        <f>IF(A2443="","",IF(S2443="",IF(A2443="","",VLOOKUP(K2443,calendar_price_2013,MATCH(SUMIF(A$2:A13033,A2443,L$2:L13033),Sheet2!$C$1:$P$1,0)+1,0)),S2443)*L2443)</f>
        <v/>
      </c>
      <c r="N2443" s="7" t="str">
        <f t="shared" si="342"/>
        <v/>
      </c>
      <c r="O2443" s="7" t="str">
        <f t="shared" si="343"/>
        <v/>
      </c>
      <c r="R2443" s="7" t="str">
        <f t="shared" si="344"/>
        <v/>
      </c>
      <c r="W2443" s="9" t="str">
        <f t="shared" si="345"/>
        <v/>
      </c>
      <c r="AH2443" s="9" t="str">
        <f t="shared" si="346"/>
        <v/>
      </c>
      <c r="AI2443" s="9" t="str">
        <f t="shared" si="347"/>
        <v/>
      </c>
    </row>
    <row r="2444" spans="13:35">
      <c r="M2444" s="7" t="str">
        <f>IF(A2444="","",IF(S2444="",IF(A2444="","",VLOOKUP(K2444,calendar_price_2013,MATCH(SUMIF(A$2:A13034,A2444,L$2:L13034),Sheet2!$C$1:$P$1,0)+1,0)),S2444)*L2444)</f>
        <v/>
      </c>
      <c r="N2444" s="7" t="str">
        <f t="shared" si="342"/>
        <v/>
      </c>
      <c r="O2444" s="7" t="str">
        <f t="shared" si="343"/>
        <v/>
      </c>
      <c r="R2444" s="7" t="str">
        <f t="shared" si="344"/>
        <v/>
      </c>
      <c r="W2444" s="9" t="str">
        <f t="shared" si="345"/>
        <v/>
      </c>
      <c r="AH2444" s="9" t="str">
        <f t="shared" si="346"/>
        <v/>
      </c>
      <c r="AI2444" s="9" t="str">
        <f t="shared" si="347"/>
        <v/>
      </c>
    </row>
    <row r="2445" spans="13:35">
      <c r="M2445" s="7" t="str">
        <f>IF(A2445="","",IF(S2445="",IF(A2445="","",VLOOKUP(K2445,calendar_price_2013,MATCH(SUMIF(A$2:A13035,A2445,L$2:L13035),Sheet2!$C$1:$P$1,0)+1,0)),S2445)*L2445)</f>
        <v/>
      </c>
      <c r="N2445" s="7" t="str">
        <f t="shared" si="342"/>
        <v/>
      </c>
      <c r="O2445" s="7" t="str">
        <f t="shared" si="343"/>
        <v/>
      </c>
      <c r="R2445" s="7" t="str">
        <f t="shared" si="344"/>
        <v/>
      </c>
      <c r="W2445" s="9" t="str">
        <f t="shared" si="345"/>
        <v/>
      </c>
      <c r="AH2445" s="9" t="str">
        <f t="shared" si="346"/>
        <v/>
      </c>
      <c r="AI2445" s="9" t="str">
        <f t="shared" si="347"/>
        <v/>
      </c>
    </row>
    <row r="2446" spans="13:35">
      <c r="M2446" s="7" t="str">
        <f>IF(A2446="","",IF(S2446="",IF(A2446="","",VLOOKUP(K2446,calendar_price_2013,MATCH(SUMIF(A$2:A13036,A2446,L$2:L13036),Sheet2!$C$1:$P$1,0)+1,0)),S2446)*L2446)</f>
        <v/>
      </c>
      <c r="N2446" s="7" t="str">
        <f t="shared" si="342"/>
        <v/>
      </c>
      <c r="O2446" s="7" t="str">
        <f t="shared" si="343"/>
        <v/>
      </c>
      <c r="R2446" s="7" t="str">
        <f t="shared" si="344"/>
        <v/>
      </c>
      <c r="W2446" s="9" t="str">
        <f t="shared" si="345"/>
        <v/>
      </c>
      <c r="AH2446" s="9" t="str">
        <f t="shared" si="346"/>
        <v/>
      </c>
      <c r="AI2446" s="9" t="str">
        <f t="shared" si="347"/>
        <v/>
      </c>
    </row>
    <row r="2447" spans="13:35">
      <c r="M2447" s="7" t="str">
        <f>IF(A2447="","",IF(S2447="",IF(A2447="","",VLOOKUP(K2447,calendar_price_2013,MATCH(SUMIF(A$2:A13037,A2447,L$2:L13037),Sheet2!$C$1:$P$1,0)+1,0)),S2447)*L2447)</f>
        <v/>
      </c>
      <c r="N2447" s="7" t="str">
        <f t="shared" si="342"/>
        <v/>
      </c>
      <c r="O2447" s="7" t="str">
        <f t="shared" si="343"/>
        <v/>
      </c>
      <c r="R2447" s="7" t="str">
        <f t="shared" si="344"/>
        <v/>
      </c>
      <c r="W2447" s="9" t="str">
        <f t="shared" si="345"/>
        <v/>
      </c>
      <c r="AH2447" s="9" t="str">
        <f t="shared" si="346"/>
        <v/>
      </c>
      <c r="AI2447" s="9" t="str">
        <f t="shared" si="347"/>
        <v/>
      </c>
    </row>
    <row r="2448" spans="13:35">
      <c r="M2448" s="7" t="str">
        <f>IF(A2448="","",IF(S2448="",IF(A2448="","",VLOOKUP(K2448,calendar_price_2013,MATCH(SUMIF(A$2:A13038,A2448,L$2:L13038),Sheet2!$C$1:$P$1,0)+1,0)),S2448)*L2448)</f>
        <v/>
      </c>
      <c r="N2448" s="7" t="str">
        <f t="shared" si="342"/>
        <v/>
      </c>
      <c r="O2448" s="7" t="str">
        <f t="shared" si="343"/>
        <v/>
      </c>
      <c r="R2448" s="7" t="str">
        <f t="shared" si="344"/>
        <v/>
      </c>
      <c r="W2448" s="9" t="str">
        <f t="shared" si="345"/>
        <v/>
      </c>
      <c r="AH2448" s="9" t="str">
        <f t="shared" si="346"/>
        <v/>
      </c>
      <c r="AI2448" s="9" t="str">
        <f t="shared" si="347"/>
        <v/>
      </c>
    </row>
    <row r="2449" spans="13:35">
      <c r="M2449" s="7" t="str">
        <f>IF(A2449="","",IF(S2449="",IF(A2449="","",VLOOKUP(K2449,calendar_price_2013,MATCH(SUMIF(A$2:A13039,A2449,L$2:L13039),Sheet2!$C$1:$P$1,0)+1,0)),S2449)*L2449)</f>
        <v/>
      </c>
      <c r="N2449" s="7" t="str">
        <f t="shared" si="342"/>
        <v/>
      </c>
      <c r="O2449" s="7" t="str">
        <f t="shared" si="343"/>
        <v/>
      </c>
      <c r="R2449" s="7" t="str">
        <f t="shared" si="344"/>
        <v/>
      </c>
      <c r="W2449" s="9" t="str">
        <f t="shared" si="345"/>
        <v/>
      </c>
      <c r="AH2449" s="9" t="str">
        <f t="shared" si="346"/>
        <v/>
      </c>
      <c r="AI2449" s="9" t="str">
        <f t="shared" si="347"/>
        <v/>
      </c>
    </row>
    <row r="2450" spans="13:35">
      <c r="M2450" s="7" t="str">
        <f>IF(A2450="","",IF(S2450="",IF(A2450="","",VLOOKUP(K2450,calendar_price_2013,MATCH(SUMIF(A$2:A13040,A2450,L$2:L13040),Sheet2!$C$1:$P$1,0)+1,0)),S2450)*L2450)</f>
        <v/>
      </c>
      <c r="N2450" s="7" t="str">
        <f t="shared" si="342"/>
        <v/>
      </c>
      <c r="O2450" s="7" t="str">
        <f t="shared" si="343"/>
        <v/>
      </c>
      <c r="R2450" s="7" t="str">
        <f t="shared" si="344"/>
        <v/>
      </c>
      <c r="W2450" s="9" t="str">
        <f t="shared" si="345"/>
        <v/>
      </c>
      <c r="AH2450" s="9" t="str">
        <f t="shared" si="346"/>
        <v/>
      </c>
      <c r="AI2450" s="9" t="str">
        <f t="shared" si="347"/>
        <v/>
      </c>
    </row>
    <row r="2451" spans="13:35">
      <c r="M2451" s="7" t="str">
        <f>IF(A2451="","",IF(S2451="",IF(A2451="","",VLOOKUP(K2451,calendar_price_2013,MATCH(SUMIF(A$2:A13041,A2451,L$2:L13041),Sheet2!$C$1:$P$1,0)+1,0)),S2451)*L2451)</f>
        <v/>
      </c>
      <c r="N2451" s="7" t="str">
        <f t="shared" si="342"/>
        <v/>
      </c>
      <c r="O2451" s="7" t="str">
        <f t="shared" si="343"/>
        <v/>
      </c>
      <c r="R2451" s="7" t="str">
        <f t="shared" si="344"/>
        <v/>
      </c>
      <c r="W2451" s="9" t="str">
        <f t="shared" si="345"/>
        <v/>
      </c>
      <c r="AH2451" s="9" t="str">
        <f t="shared" si="346"/>
        <v/>
      </c>
      <c r="AI2451" s="9" t="str">
        <f t="shared" si="347"/>
        <v/>
      </c>
    </row>
    <row r="2452" spans="13:35">
      <c r="M2452" s="7" t="str">
        <f>IF(A2452="","",IF(S2452="",IF(A2452="","",VLOOKUP(K2452,calendar_price_2013,MATCH(SUMIF(A$2:A13042,A2452,L$2:L13042),Sheet2!$C$1:$P$1,0)+1,0)),S2452)*L2452)</f>
        <v/>
      </c>
      <c r="N2452" s="7" t="str">
        <f t="shared" si="342"/>
        <v/>
      </c>
      <c r="O2452" s="7" t="str">
        <f t="shared" si="343"/>
        <v/>
      </c>
      <c r="R2452" s="7" t="str">
        <f t="shared" si="344"/>
        <v/>
      </c>
      <c r="W2452" s="9" t="str">
        <f t="shared" si="345"/>
        <v/>
      </c>
      <c r="AH2452" s="9" t="str">
        <f t="shared" si="346"/>
        <v/>
      </c>
      <c r="AI2452" s="9" t="str">
        <f t="shared" si="347"/>
        <v/>
      </c>
    </row>
    <row r="2453" spans="13:35">
      <c r="M2453" s="7" t="str">
        <f>IF(A2453="","",IF(S2453="",IF(A2453="","",VLOOKUP(K2453,calendar_price_2013,MATCH(SUMIF(A$2:A13043,A2453,L$2:L13043),Sheet2!$C$1:$P$1,0)+1,0)),S2453)*L2453)</f>
        <v/>
      </c>
      <c r="N2453" s="7" t="str">
        <f t="shared" si="342"/>
        <v/>
      </c>
      <c r="O2453" s="7" t="str">
        <f t="shared" si="343"/>
        <v/>
      </c>
      <c r="R2453" s="7" t="str">
        <f t="shared" si="344"/>
        <v/>
      </c>
      <c r="W2453" s="9" t="str">
        <f t="shared" si="345"/>
        <v/>
      </c>
      <c r="AH2453" s="9" t="str">
        <f t="shared" si="346"/>
        <v/>
      </c>
      <c r="AI2453" s="9" t="str">
        <f t="shared" si="347"/>
        <v/>
      </c>
    </row>
    <row r="2454" spans="13:35">
      <c r="M2454" s="7" t="str">
        <f>IF(A2454="","",IF(S2454="",IF(A2454="","",VLOOKUP(K2454,calendar_price_2013,MATCH(SUMIF(A$2:A13044,A2454,L$2:L13044),Sheet2!$C$1:$P$1,0)+1,0)),S2454)*L2454)</f>
        <v/>
      </c>
      <c r="N2454" s="7" t="str">
        <f t="shared" si="342"/>
        <v/>
      </c>
      <c r="O2454" s="7" t="str">
        <f t="shared" si="343"/>
        <v/>
      </c>
      <c r="R2454" s="7" t="str">
        <f t="shared" si="344"/>
        <v/>
      </c>
      <c r="W2454" s="9" t="str">
        <f t="shared" si="345"/>
        <v/>
      </c>
      <c r="AH2454" s="9" t="str">
        <f t="shared" si="346"/>
        <v/>
      </c>
      <c r="AI2454" s="9" t="str">
        <f t="shared" si="347"/>
        <v/>
      </c>
    </row>
    <row r="2455" spans="13:35">
      <c r="M2455" s="7" t="str">
        <f>IF(A2455="","",IF(S2455="",IF(A2455="","",VLOOKUP(K2455,calendar_price_2013,MATCH(SUMIF(A$2:A13045,A2455,L$2:L13045),Sheet2!$C$1:$P$1,0)+1,0)),S2455)*L2455)</f>
        <v/>
      </c>
      <c r="N2455" s="7" t="str">
        <f t="shared" si="342"/>
        <v/>
      </c>
      <c r="O2455" s="7" t="str">
        <f t="shared" si="343"/>
        <v/>
      </c>
      <c r="R2455" s="7" t="str">
        <f t="shared" si="344"/>
        <v/>
      </c>
      <c r="W2455" s="9" t="str">
        <f t="shared" si="345"/>
        <v/>
      </c>
      <c r="AH2455" s="9" t="str">
        <f t="shared" si="346"/>
        <v/>
      </c>
      <c r="AI2455" s="9" t="str">
        <f t="shared" si="347"/>
        <v/>
      </c>
    </row>
    <row r="2456" spans="13:35">
      <c r="M2456" s="7" t="str">
        <f>IF(A2456="","",IF(S2456="",IF(A2456="","",VLOOKUP(K2456,calendar_price_2013,MATCH(SUMIF(A$2:A13046,A2456,L$2:L13046),Sheet2!$C$1:$P$1,0)+1,0)),S2456)*L2456)</f>
        <v/>
      </c>
      <c r="N2456" s="7" t="str">
        <f t="shared" si="342"/>
        <v/>
      </c>
      <c r="O2456" s="7" t="str">
        <f t="shared" si="343"/>
        <v/>
      </c>
      <c r="R2456" s="7" t="str">
        <f t="shared" si="344"/>
        <v/>
      </c>
      <c r="W2456" s="9" t="str">
        <f t="shared" si="345"/>
        <v/>
      </c>
      <c r="AH2456" s="9" t="str">
        <f t="shared" si="346"/>
        <v/>
      </c>
      <c r="AI2456" s="9" t="str">
        <f t="shared" si="347"/>
        <v/>
      </c>
    </row>
    <row r="2457" spans="13:35">
      <c r="M2457" s="7" t="str">
        <f>IF(A2457="","",IF(S2457="",IF(A2457="","",VLOOKUP(K2457,calendar_price_2013,MATCH(SUMIF(A$2:A13047,A2457,L$2:L13047),Sheet2!$C$1:$P$1,0)+1,0)),S2457)*L2457)</f>
        <v/>
      </c>
      <c r="N2457" s="7" t="str">
        <f t="shared" si="342"/>
        <v/>
      </c>
      <c r="O2457" s="7" t="str">
        <f t="shared" si="343"/>
        <v/>
      </c>
      <c r="R2457" s="7" t="str">
        <f t="shared" si="344"/>
        <v/>
      </c>
      <c r="W2457" s="9" t="str">
        <f t="shared" si="345"/>
        <v/>
      </c>
      <c r="AH2457" s="9" t="str">
        <f t="shared" si="346"/>
        <v/>
      </c>
      <c r="AI2457" s="9" t="str">
        <f t="shared" si="347"/>
        <v/>
      </c>
    </row>
    <row r="2458" spans="13:35">
      <c r="M2458" s="7" t="str">
        <f>IF(A2458="","",IF(S2458="",IF(A2458="","",VLOOKUP(K2458,calendar_price_2013,MATCH(SUMIF(A$2:A13048,A2458,L$2:L13048),Sheet2!$C$1:$P$1,0)+1,0)),S2458)*L2458)</f>
        <v/>
      </c>
      <c r="N2458" s="7" t="str">
        <f t="shared" si="342"/>
        <v/>
      </c>
      <c r="O2458" s="7" t="str">
        <f t="shared" si="343"/>
        <v/>
      </c>
      <c r="R2458" s="7" t="str">
        <f t="shared" si="344"/>
        <v/>
      </c>
      <c r="W2458" s="9" t="str">
        <f t="shared" si="345"/>
        <v/>
      </c>
      <c r="AH2458" s="9" t="str">
        <f t="shared" si="346"/>
        <v/>
      </c>
      <c r="AI2458" s="9" t="str">
        <f t="shared" si="347"/>
        <v/>
      </c>
    </row>
    <row r="2459" spans="13:35">
      <c r="M2459" s="7" t="str">
        <f>IF(A2459="","",IF(S2459="",IF(A2459="","",VLOOKUP(K2459,calendar_price_2013,MATCH(SUMIF(A$2:A13049,A2459,L$2:L13049),Sheet2!$C$1:$P$1,0)+1,0)),S2459)*L2459)</f>
        <v/>
      </c>
      <c r="N2459" s="7" t="str">
        <f t="shared" si="342"/>
        <v/>
      </c>
      <c r="O2459" s="7" t="str">
        <f t="shared" si="343"/>
        <v/>
      </c>
      <c r="R2459" s="7" t="str">
        <f t="shared" si="344"/>
        <v/>
      </c>
      <c r="W2459" s="9" t="str">
        <f t="shared" si="345"/>
        <v/>
      </c>
      <c r="AH2459" s="9" t="str">
        <f t="shared" si="346"/>
        <v/>
      </c>
      <c r="AI2459" s="9" t="str">
        <f t="shared" si="347"/>
        <v/>
      </c>
    </row>
    <row r="2460" spans="13:35">
      <c r="M2460" s="7" t="str">
        <f>IF(A2460="","",IF(S2460="",IF(A2460="","",VLOOKUP(K2460,calendar_price_2013,MATCH(SUMIF(A$2:A13050,A2460,L$2:L13050),Sheet2!$C$1:$P$1,0)+1,0)),S2460)*L2460)</f>
        <v/>
      </c>
      <c r="N2460" s="7" t="str">
        <f t="shared" si="342"/>
        <v/>
      </c>
      <c r="O2460" s="7" t="str">
        <f t="shared" si="343"/>
        <v/>
      </c>
      <c r="R2460" s="7" t="str">
        <f t="shared" si="344"/>
        <v/>
      </c>
      <c r="W2460" s="9" t="str">
        <f t="shared" si="345"/>
        <v/>
      </c>
      <c r="AH2460" s="9" t="str">
        <f t="shared" si="346"/>
        <v/>
      </c>
      <c r="AI2460" s="9" t="str">
        <f t="shared" si="347"/>
        <v/>
      </c>
    </row>
    <row r="2461" spans="13:35">
      <c r="M2461" s="7" t="str">
        <f>IF(A2461="","",IF(S2461="",IF(A2461="","",VLOOKUP(K2461,calendar_price_2013,MATCH(SUMIF(A$2:A13051,A2461,L$2:L13051),Sheet2!$C$1:$P$1,0)+1,0)),S2461)*L2461)</f>
        <v/>
      </c>
      <c r="N2461" s="7" t="str">
        <f t="shared" si="342"/>
        <v/>
      </c>
      <c r="O2461" s="7" t="str">
        <f t="shared" si="343"/>
        <v/>
      </c>
      <c r="R2461" s="7" t="str">
        <f t="shared" si="344"/>
        <v/>
      </c>
      <c r="W2461" s="9" t="str">
        <f t="shared" si="345"/>
        <v/>
      </c>
      <c r="AH2461" s="9" t="str">
        <f t="shared" si="346"/>
        <v/>
      </c>
      <c r="AI2461" s="9" t="str">
        <f t="shared" si="347"/>
        <v/>
      </c>
    </row>
    <row r="2462" spans="13:35">
      <c r="M2462" s="7" t="str">
        <f>IF(A2462="","",IF(S2462="",IF(A2462="","",VLOOKUP(K2462,calendar_price_2013,MATCH(SUMIF(A$2:A13052,A2462,L$2:L13052),Sheet2!$C$1:$P$1,0)+1,0)),S2462)*L2462)</f>
        <v/>
      </c>
      <c r="N2462" s="7" t="str">
        <f t="shared" si="342"/>
        <v/>
      </c>
      <c r="O2462" s="7" t="str">
        <f t="shared" si="343"/>
        <v/>
      </c>
      <c r="R2462" s="7" t="str">
        <f t="shared" si="344"/>
        <v/>
      </c>
      <c r="W2462" s="9" t="str">
        <f t="shared" si="345"/>
        <v/>
      </c>
      <c r="AH2462" s="9" t="str">
        <f t="shared" si="346"/>
        <v/>
      </c>
      <c r="AI2462" s="9" t="str">
        <f t="shared" si="347"/>
        <v/>
      </c>
    </row>
    <row r="2463" spans="13:35">
      <c r="M2463" s="7" t="str">
        <f>IF(A2463="","",IF(S2463="",IF(A2463="","",VLOOKUP(K2463,calendar_price_2013,MATCH(SUMIF(A$2:A13053,A2463,L$2:L13053),Sheet2!$C$1:$P$1,0)+1,0)),S2463)*L2463)</f>
        <v/>
      </c>
      <c r="N2463" s="7" t="str">
        <f t="shared" si="342"/>
        <v/>
      </c>
      <c r="O2463" s="7" t="str">
        <f t="shared" si="343"/>
        <v/>
      </c>
      <c r="R2463" s="7" t="str">
        <f t="shared" si="344"/>
        <v/>
      </c>
      <c r="W2463" s="9" t="str">
        <f t="shared" si="345"/>
        <v/>
      </c>
      <c r="AH2463" s="9" t="str">
        <f t="shared" si="346"/>
        <v/>
      </c>
      <c r="AI2463" s="9" t="str">
        <f t="shared" si="347"/>
        <v/>
      </c>
    </row>
    <row r="2464" spans="13:35">
      <c r="M2464" s="7" t="str">
        <f>IF(A2464="","",IF(S2464="",IF(A2464="","",VLOOKUP(K2464,calendar_price_2013,MATCH(SUMIF(A$2:A13054,A2464,L$2:L13054),Sheet2!$C$1:$P$1,0)+1,0)),S2464)*L2464)</f>
        <v/>
      </c>
      <c r="N2464" s="7" t="str">
        <f t="shared" ref="N2464:N2527" si="348">IF(A2464="","",IF(T2464=1,0,M2464*0.2))</f>
        <v/>
      </c>
      <c r="O2464" s="7" t="str">
        <f t="shared" ref="O2464:O2527" si="349">IF(H2464="","",SUMIF(A2464:A13055,A2464,M2464:M13055)+SUMIF(A2464:A13055,A2464,N2464:N13055))</f>
        <v/>
      </c>
      <c r="R2464" s="7" t="str">
        <f t="shared" si="344"/>
        <v/>
      </c>
      <c r="W2464" s="9" t="str">
        <f t="shared" si="345"/>
        <v/>
      </c>
      <c r="AH2464" s="9" t="str">
        <f t="shared" si="346"/>
        <v/>
      </c>
      <c r="AI2464" s="9" t="str">
        <f t="shared" si="347"/>
        <v/>
      </c>
    </row>
    <row r="2465" spans="13:35">
      <c r="M2465" s="7" t="str">
        <f>IF(A2465="","",IF(S2465="",IF(A2465="","",VLOOKUP(K2465,calendar_price_2013,MATCH(SUMIF(A$2:A13055,A2465,L$2:L13055),Sheet2!$C$1:$P$1,0)+1,0)),S2465)*L2465)</f>
        <v/>
      </c>
      <c r="N2465" s="7" t="str">
        <f t="shared" si="348"/>
        <v/>
      </c>
      <c r="O2465" s="7" t="str">
        <f t="shared" si="349"/>
        <v/>
      </c>
      <c r="R2465" s="7" t="str">
        <f t="shared" ref="R2465:R2528" si="350">IF(ISBLANK(Q2465),"",Q2465-O2465)</f>
        <v/>
      </c>
      <c r="W2465" s="9" t="str">
        <f t="shared" ref="W2465:W2528" si="351">IF(B2465="","",IF(AC2465="",0,1))</f>
        <v/>
      </c>
      <c r="AH2465" s="9" t="str">
        <f t="shared" ref="AH2465:AH2528" si="352">IF(H2465="","",SUMIF(A2465:A13056,A2465,L2465:L13056))</f>
        <v/>
      </c>
      <c r="AI2465" s="9" t="str">
        <f t="shared" ref="AI2465:AI2528" si="353">IF(AH2465="","",AH2465/100)</f>
        <v/>
      </c>
    </row>
    <row r="2466" spans="13:35">
      <c r="M2466" s="7" t="str">
        <f>IF(A2466="","",IF(S2466="",IF(A2466="","",VLOOKUP(K2466,calendar_price_2013,MATCH(SUMIF(A$2:A13056,A2466,L$2:L13056),Sheet2!$C$1:$P$1,0)+1,0)),S2466)*L2466)</f>
        <v/>
      </c>
      <c r="N2466" s="7" t="str">
        <f t="shared" si="348"/>
        <v/>
      </c>
      <c r="O2466" s="7" t="str">
        <f t="shared" si="349"/>
        <v/>
      </c>
      <c r="R2466" s="7" t="str">
        <f t="shared" si="350"/>
        <v/>
      </c>
      <c r="W2466" s="9" t="str">
        <f t="shared" si="351"/>
        <v/>
      </c>
      <c r="AH2466" s="9" t="str">
        <f t="shared" si="352"/>
        <v/>
      </c>
      <c r="AI2466" s="9" t="str">
        <f t="shared" si="353"/>
        <v/>
      </c>
    </row>
    <row r="2467" spans="13:35">
      <c r="M2467" s="7" t="str">
        <f>IF(A2467="","",IF(S2467="",IF(A2467="","",VLOOKUP(K2467,calendar_price_2013,MATCH(SUMIF(A$2:A13057,A2467,L$2:L13057),Sheet2!$C$1:$P$1,0)+1,0)),S2467)*L2467)</f>
        <v/>
      </c>
      <c r="N2467" s="7" t="str">
        <f t="shared" si="348"/>
        <v/>
      </c>
      <c r="O2467" s="7" t="str">
        <f t="shared" si="349"/>
        <v/>
      </c>
      <c r="R2467" s="7" t="str">
        <f t="shared" si="350"/>
        <v/>
      </c>
      <c r="W2467" s="9" t="str">
        <f t="shared" si="351"/>
        <v/>
      </c>
      <c r="AH2467" s="9" t="str">
        <f t="shared" si="352"/>
        <v/>
      </c>
      <c r="AI2467" s="9" t="str">
        <f t="shared" si="353"/>
        <v/>
      </c>
    </row>
    <row r="2468" spans="13:35">
      <c r="M2468" s="7" t="str">
        <f>IF(A2468="","",IF(S2468="",IF(A2468="","",VLOOKUP(K2468,calendar_price_2013,MATCH(SUMIF(A$2:A13058,A2468,L$2:L13058),Sheet2!$C$1:$P$1,0)+1,0)),S2468)*L2468)</f>
        <v/>
      </c>
      <c r="N2468" s="7" t="str">
        <f t="shared" si="348"/>
        <v/>
      </c>
      <c r="O2468" s="7" t="str">
        <f t="shared" si="349"/>
        <v/>
      </c>
      <c r="R2468" s="7" t="str">
        <f t="shared" si="350"/>
        <v/>
      </c>
      <c r="W2468" s="9" t="str">
        <f t="shared" si="351"/>
        <v/>
      </c>
      <c r="AH2468" s="9" t="str">
        <f t="shared" si="352"/>
        <v/>
      </c>
      <c r="AI2468" s="9" t="str">
        <f t="shared" si="353"/>
        <v/>
      </c>
    </row>
    <row r="2469" spans="13:35">
      <c r="M2469" s="7" t="str">
        <f>IF(A2469="","",IF(S2469="",IF(A2469="","",VLOOKUP(K2469,calendar_price_2013,MATCH(SUMIF(A$2:A13059,A2469,L$2:L13059),Sheet2!$C$1:$P$1,0)+1,0)),S2469)*L2469)</f>
        <v/>
      </c>
      <c r="N2469" s="7" t="str">
        <f t="shared" si="348"/>
        <v/>
      </c>
      <c r="O2469" s="7" t="str">
        <f t="shared" si="349"/>
        <v/>
      </c>
      <c r="R2469" s="7" t="str">
        <f t="shared" si="350"/>
        <v/>
      </c>
      <c r="W2469" s="9" t="str">
        <f t="shared" si="351"/>
        <v/>
      </c>
      <c r="AH2469" s="9" t="str">
        <f t="shared" si="352"/>
        <v/>
      </c>
      <c r="AI2469" s="9" t="str">
        <f t="shared" si="353"/>
        <v/>
      </c>
    </row>
    <row r="2470" spans="13:35">
      <c r="M2470" s="7" t="str">
        <f>IF(A2470="","",IF(S2470="",IF(A2470="","",VLOOKUP(K2470,calendar_price_2013,MATCH(SUMIF(A$2:A13060,A2470,L$2:L13060),Sheet2!$C$1:$P$1,0)+1,0)),S2470)*L2470)</f>
        <v/>
      </c>
      <c r="N2470" s="7" t="str">
        <f t="shared" si="348"/>
        <v/>
      </c>
      <c r="O2470" s="7" t="str">
        <f t="shared" si="349"/>
        <v/>
      </c>
      <c r="R2470" s="7" t="str">
        <f t="shared" si="350"/>
        <v/>
      </c>
      <c r="W2470" s="9" t="str">
        <f t="shared" si="351"/>
        <v/>
      </c>
      <c r="AH2470" s="9" t="str">
        <f t="shared" si="352"/>
        <v/>
      </c>
      <c r="AI2470" s="9" t="str">
        <f t="shared" si="353"/>
        <v/>
      </c>
    </row>
    <row r="2471" spans="13:35">
      <c r="M2471" s="7" t="str">
        <f>IF(A2471="","",IF(S2471="",IF(A2471="","",VLOOKUP(K2471,calendar_price_2013,MATCH(SUMIF(A$2:A13061,A2471,L$2:L13061),Sheet2!$C$1:$P$1,0)+1,0)),S2471)*L2471)</f>
        <v/>
      </c>
      <c r="N2471" s="7" t="str">
        <f t="shared" si="348"/>
        <v/>
      </c>
      <c r="O2471" s="7" t="str">
        <f t="shared" si="349"/>
        <v/>
      </c>
      <c r="R2471" s="7" t="str">
        <f t="shared" si="350"/>
        <v/>
      </c>
      <c r="W2471" s="9" t="str">
        <f t="shared" si="351"/>
        <v/>
      </c>
      <c r="AH2471" s="9" t="str">
        <f t="shared" si="352"/>
        <v/>
      </c>
      <c r="AI2471" s="9" t="str">
        <f t="shared" si="353"/>
        <v/>
      </c>
    </row>
    <row r="2472" spans="13:35">
      <c r="M2472" s="7" t="str">
        <f>IF(A2472="","",IF(S2472="",IF(A2472="","",VLOOKUP(K2472,calendar_price_2013,MATCH(SUMIF(A$2:A13062,A2472,L$2:L13062),Sheet2!$C$1:$P$1,0)+1,0)),S2472)*L2472)</f>
        <v/>
      </c>
      <c r="N2472" s="7" t="str">
        <f t="shared" si="348"/>
        <v/>
      </c>
      <c r="O2472" s="7" t="str">
        <f t="shared" si="349"/>
        <v/>
      </c>
      <c r="R2472" s="7" t="str">
        <f t="shared" si="350"/>
        <v/>
      </c>
      <c r="W2472" s="9" t="str">
        <f t="shared" si="351"/>
        <v/>
      </c>
      <c r="AH2472" s="9" t="str">
        <f t="shared" si="352"/>
        <v/>
      </c>
      <c r="AI2472" s="9" t="str">
        <f t="shared" si="353"/>
        <v/>
      </c>
    </row>
    <row r="2473" spans="13:35">
      <c r="M2473" s="7" t="str">
        <f>IF(A2473="","",IF(S2473="",IF(A2473="","",VLOOKUP(K2473,calendar_price_2013,MATCH(SUMIF(A$2:A13063,A2473,L$2:L13063),Sheet2!$C$1:$P$1,0)+1,0)),S2473)*L2473)</f>
        <v/>
      </c>
      <c r="N2473" s="7" t="str">
        <f t="shared" si="348"/>
        <v/>
      </c>
      <c r="O2473" s="7" t="str">
        <f t="shared" si="349"/>
        <v/>
      </c>
      <c r="R2473" s="7" t="str">
        <f t="shared" si="350"/>
        <v/>
      </c>
      <c r="W2473" s="9" t="str">
        <f t="shared" si="351"/>
        <v/>
      </c>
      <c r="AH2473" s="9" t="str">
        <f t="shared" si="352"/>
        <v/>
      </c>
      <c r="AI2473" s="9" t="str">
        <f t="shared" si="353"/>
        <v/>
      </c>
    </row>
    <row r="2474" spans="13:35">
      <c r="M2474" s="7" t="str">
        <f>IF(A2474="","",IF(S2474="",IF(A2474="","",VLOOKUP(K2474,calendar_price_2013,MATCH(SUMIF(A$2:A13064,A2474,L$2:L13064),Sheet2!$C$1:$P$1,0)+1,0)),S2474)*L2474)</f>
        <v/>
      </c>
      <c r="N2474" s="7" t="str">
        <f t="shared" si="348"/>
        <v/>
      </c>
      <c r="O2474" s="7" t="str">
        <f t="shared" si="349"/>
        <v/>
      </c>
      <c r="R2474" s="7" t="str">
        <f t="shared" si="350"/>
        <v/>
      </c>
      <c r="W2474" s="9" t="str">
        <f t="shared" si="351"/>
        <v/>
      </c>
      <c r="AH2474" s="9" t="str">
        <f t="shared" si="352"/>
        <v/>
      </c>
      <c r="AI2474" s="9" t="str">
        <f t="shared" si="353"/>
        <v/>
      </c>
    </row>
    <row r="2475" spans="13:35">
      <c r="M2475" s="7" t="str">
        <f>IF(A2475="","",IF(S2475="",IF(A2475="","",VLOOKUP(K2475,calendar_price_2013,MATCH(SUMIF(A$2:A13065,A2475,L$2:L13065),Sheet2!$C$1:$P$1,0)+1,0)),S2475)*L2475)</f>
        <v/>
      </c>
      <c r="N2475" s="7" t="str">
        <f t="shared" si="348"/>
        <v/>
      </c>
      <c r="O2475" s="7" t="str">
        <f t="shared" si="349"/>
        <v/>
      </c>
      <c r="R2475" s="7" t="str">
        <f t="shared" si="350"/>
        <v/>
      </c>
      <c r="W2475" s="9" t="str">
        <f t="shared" si="351"/>
        <v/>
      </c>
      <c r="AH2475" s="9" t="str">
        <f t="shared" si="352"/>
        <v/>
      </c>
      <c r="AI2475" s="9" t="str">
        <f t="shared" si="353"/>
        <v/>
      </c>
    </row>
    <row r="2476" spans="13:35">
      <c r="M2476" s="7" t="str">
        <f>IF(A2476="","",IF(S2476="",IF(A2476="","",VLOOKUP(K2476,calendar_price_2013,MATCH(SUMIF(A$2:A13066,A2476,L$2:L13066),Sheet2!$C$1:$P$1,0)+1,0)),S2476)*L2476)</f>
        <v/>
      </c>
      <c r="N2476" s="7" t="str">
        <f t="shared" si="348"/>
        <v/>
      </c>
      <c r="O2476" s="7" t="str">
        <f t="shared" si="349"/>
        <v/>
      </c>
      <c r="R2476" s="7" t="str">
        <f t="shared" si="350"/>
        <v/>
      </c>
      <c r="W2476" s="9" t="str">
        <f t="shared" si="351"/>
        <v/>
      </c>
      <c r="AH2476" s="9" t="str">
        <f t="shared" si="352"/>
        <v/>
      </c>
      <c r="AI2476" s="9" t="str">
        <f t="shared" si="353"/>
        <v/>
      </c>
    </row>
    <row r="2477" spans="13:35">
      <c r="M2477" s="7" t="str">
        <f>IF(A2477="","",IF(S2477="",IF(A2477="","",VLOOKUP(K2477,calendar_price_2013,MATCH(SUMIF(A$2:A13067,A2477,L$2:L13067),Sheet2!$C$1:$P$1,0)+1,0)),S2477)*L2477)</f>
        <v/>
      </c>
      <c r="N2477" s="7" t="str">
        <f t="shared" si="348"/>
        <v/>
      </c>
      <c r="O2477" s="7" t="str">
        <f t="shared" si="349"/>
        <v/>
      </c>
      <c r="R2477" s="7" t="str">
        <f t="shared" si="350"/>
        <v/>
      </c>
      <c r="W2477" s="9" t="str">
        <f t="shared" si="351"/>
        <v/>
      </c>
      <c r="AH2477" s="9" t="str">
        <f t="shared" si="352"/>
        <v/>
      </c>
      <c r="AI2477" s="9" t="str">
        <f t="shared" si="353"/>
        <v/>
      </c>
    </row>
    <row r="2478" spans="13:35">
      <c r="M2478" s="7" t="str">
        <f>IF(A2478="","",IF(S2478="",IF(A2478="","",VLOOKUP(K2478,calendar_price_2013,MATCH(SUMIF(A$2:A13068,A2478,L$2:L13068),Sheet2!$C$1:$P$1,0)+1,0)),S2478)*L2478)</f>
        <v/>
      </c>
      <c r="N2478" s="7" t="str">
        <f t="shared" si="348"/>
        <v/>
      </c>
      <c r="O2478" s="7" t="str">
        <f t="shared" si="349"/>
        <v/>
      </c>
      <c r="R2478" s="7" t="str">
        <f t="shared" si="350"/>
        <v/>
      </c>
      <c r="W2478" s="9" t="str">
        <f t="shared" si="351"/>
        <v/>
      </c>
      <c r="AH2478" s="9" t="str">
        <f t="shared" si="352"/>
        <v/>
      </c>
      <c r="AI2478" s="9" t="str">
        <f t="shared" si="353"/>
        <v/>
      </c>
    </row>
    <row r="2479" spans="13:35">
      <c r="M2479" s="7" t="str">
        <f>IF(A2479="","",IF(S2479="",IF(A2479="","",VLOOKUP(K2479,calendar_price_2013,MATCH(SUMIF(A$2:A13069,A2479,L$2:L13069),Sheet2!$C$1:$P$1,0)+1,0)),S2479)*L2479)</f>
        <v/>
      </c>
      <c r="N2479" s="7" t="str">
        <f t="shared" si="348"/>
        <v/>
      </c>
      <c r="O2479" s="7" t="str">
        <f t="shared" si="349"/>
        <v/>
      </c>
      <c r="R2479" s="7" t="str">
        <f t="shared" si="350"/>
        <v/>
      </c>
      <c r="W2479" s="9" t="str">
        <f t="shared" si="351"/>
        <v/>
      </c>
      <c r="AH2479" s="9" t="str">
        <f t="shared" si="352"/>
        <v/>
      </c>
      <c r="AI2479" s="9" t="str">
        <f t="shared" si="353"/>
        <v/>
      </c>
    </row>
    <row r="2480" spans="13:35">
      <c r="M2480" s="7" t="str">
        <f>IF(A2480="","",IF(S2480="",IF(A2480="","",VLOOKUP(K2480,calendar_price_2013,MATCH(SUMIF(A$2:A13070,A2480,L$2:L13070),Sheet2!$C$1:$P$1,0)+1,0)),S2480)*L2480)</f>
        <v/>
      </c>
      <c r="N2480" s="7" t="str">
        <f t="shared" si="348"/>
        <v/>
      </c>
      <c r="O2480" s="7" t="str">
        <f t="shared" si="349"/>
        <v/>
      </c>
      <c r="R2480" s="7" t="str">
        <f t="shared" si="350"/>
        <v/>
      </c>
      <c r="W2480" s="9" t="str">
        <f t="shared" si="351"/>
        <v/>
      </c>
      <c r="AH2480" s="9" t="str">
        <f t="shared" si="352"/>
        <v/>
      </c>
      <c r="AI2480" s="9" t="str">
        <f t="shared" si="353"/>
        <v/>
      </c>
    </row>
    <row r="2481" spans="13:35">
      <c r="M2481" s="7" t="str">
        <f>IF(A2481="","",IF(S2481="",IF(A2481="","",VLOOKUP(K2481,calendar_price_2013,MATCH(SUMIF(A$2:A13071,A2481,L$2:L13071),Sheet2!$C$1:$P$1,0)+1,0)),S2481)*L2481)</f>
        <v/>
      </c>
      <c r="N2481" s="7" t="str">
        <f t="shared" si="348"/>
        <v/>
      </c>
      <c r="O2481" s="7" t="str">
        <f t="shared" si="349"/>
        <v/>
      </c>
      <c r="R2481" s="7" t="str">
        <f t="shared" si="350"/>
        <v/>
      </c>
      <c r="W2481" s="9" t="str">
        <f t="shared" si="351"/>
        <v/>
      </c>
      <c r="AH2481" s="9" t="str">
        <f t="shared" si="352"/>
        <v/>
      </c>
      <c r="AI2481" s="9" t="str">
        <f t="shared" si="353"/>
        <v/>
      </c>
    </row>
    <row r="2482" spans="13:35">
      <c r="M2482" s="7" t="str">
        <f>IF(A2482="","",IF(S2482="",IF(A2482="","",VLOOKUP(K2482,calendar_price_2013,MATCH(SUMIF(A$2:A13072,A2482,L$2:L13072),Sheet2!$C$1:$P$1,0)+1,0)),S2482)*L2482)</f>
        <v/>
      </c>
      <c r="N2482" s="7" t="str">
        <f t="shared" si="348"/>
        <v/>
      </c>
      <c r="O2482" s="7" t="str">
        <f t="shared" si="349"/>
        <v/>
      </c>
      <c r="R2482" s="7" t="str">
        <f t="shared" si="350"/>
        <v/>
      </c>
      <c r="W2482" s="9" t="str">
        <f t="shared" si="351"/>
        <v/>
      </c>
      <c r="AH2482" s="9" t="str">
        <f t="shared" si="352"/>
        <v/>
      </c>
      <c r="AI2482" s="9" t="str">
        <f t="shared" si="353"/>
        <v/>
      </c>
    </row>
    <row r="2483" spans="13:35">
      <c r="M2483" s="7" t="str">
        <f>IF(A2483="","",IF(S2483="",IF(A2483="","",VLOOKUP(K2483,calendar_price_2013,MATCH(SUMIF(A$2:A13073,A2483,L$2:L13073),Sheet2!$C$1:$P$1,0)+1,0)),S2483)*L2483)</f>
        <v/>
      </c>
      <c r="N2483" s="7" t="str">
        <f t="shared" si="348"/>
        <v/>
      </c>
      <c r="O2483" s="7" t="str">
        <f t="shared" si="349"/>
        <v/>
      </c>
      <c r="R2483" s="7" t="str">
        <f t="shared" si="350"/>
        <v/>
      </c>
      <c r="W2483" s="9" t="str">
        <f t="shared" si="351"/>
        <v/>
      </c>
      <c r="AH2483" s="9" t="str">
        <f t="shared" si="352"/>
        <v/>
      </c>
      <c r="AI2483" s="9" t="str">
        <f t="shared" si="353"/>
        <v/>
      </c>
    </row>
    <row r="2484" spans="13:35">
      <c r="M2484" s="7" t="str">
        <f>IF(A2484="","",IF(S2484="",IF(A2484="","",VLOOKUP(K2484,calendar_price_2013,MATCH(SUMIF(A$2:A13074,A2484,L$2:L13074),Sheet2!$C$1:$P$1,0)+1,0)),S2484)*L2484)</f>
        <v/>
      </c>
      <c r="N2484" s="7" t="str">
        <f t="shared" si="348"/>
        <v/>
      </c>
      <c r="O2484" s="7" t="str">
        <f t="shared" si="349"/>
        <v/>
      </c>
      <c r="R2484" s="7" t="str">
        <f t="shared" si="350"/>
        <v/>
      </c>
      <c r="W2484" s="9" t="str">
        <f t="shared" si="351"/>
        <v/>
      </c>
      <c r="AH2484" s="9" t="str">
        <f t="shared" si="352"/>
        <v/>
      </c>
      <c r="AI2484" s="9" t="str">
        <f t="shared" si="353"/>
        <v/>
      </c>
    </row>
    <row r="2485" spans="13:35">
      <c r="M2485" s="7" t="str">
        <f>IF(A2485="","",IF(S2485="",IF(A2485="","",VLOOKUP(K2485,calendar_price_2013,MATCH(SUMIF(A$2:A13075,A2485,L$2:L13075),Sheet2!$C$1:$P$1,0)+1,0)),S2485)*L2485)</f>
        <v/>
      </c>
      <c r="N2485" s="7" t="str">
        <f t="shared" si="348"/>
        <v/>
      </c>
      <c r="O2485" s="7" t="str">
        <f t="shared" si="349"/>
        <v/>
      </c>
      <c r="R2485" s="7" t="str">
        <f t="shared" si="350"/>
        <v/>
      </c>
      <c r="W2485" s="9" t="str">
        <f t="shared" si="351"/>
        <v/>
      </c>
      <c r="AH2485" s="9" t="str">
        <f t="shared" si="352"/>
        <v/>
      </c>
      <c r="AI2485" s="9" t="str">
        <f t="shared" si="353"/>
        <v/>
      </c>
    </row>
    <row r="2486" spans="13:35">
      <c r="M2486" s="7" t="str">
        <f>IF(A2486="","",IF(S2486="",IF(A2486="","",VLOOKUP(K2486,calendar_price_2013,MATCH(SUMIF(A$2:A13076,A2486,L$2:L13076),Sheet2!$C$1:$P$1,0)+1,0)),S2486)*L2486)</f>
        <v/>
      </c>
      <c r="N2486" s="7" t="str">
        <f t="shared" si="348"/>
        <v/>
      </c>
      <c r="O2486" s="7" t="str">
        <f t="shared" si="349"/>
        <v/>
      </c>
      <c r="R2486" s="7" t="str">
        <f t="shared" si="350"/>
        <v/>
      </c>
      <c r="W2486" s="9" t="str">
        <f t="shared" si="351"/>
        <v/>
      </c>
      <c r="AH2486" s="9" t="str">
        <f t="shared" si="352"/>
        <v/>
      </c>
      <c r="AI2486" s="9" t="str">
        <f t="shared" si="353"/>
        <v/>
      </c>
    </row>
    <row r="2487" spans="13:35">
      <c r="M2487" s="7" t="str">
        <f>IF(A2487="","",IF(S2487="",IF(A2487="","",VLOOKUP(K2487,calendar_price_2013,MATCH(SUMIF(A$2:A13077,A2487,L$2:L13077),Sheet2!$C$1:$P$1,0)+1,0)),S2487)*L2487)</f>
        <v/>
      </c>
      <c r="N2487" s="7" t="str">
        <f t="shared" si="348"/>
        <v/>
      </c>
      <c r="O2487" s="7" t="str">
        <f t="shared" si="349"/>
        <v/>
      </c>
      <c r="R2487" s="7" t="str">
        <f t="shared" si="350"/>
        <v/>
      </c>
      <c r="W2487" s="9" t="str">
        <f t="shared" si="351"/>
        <v/>
      </c>
      <c r="AH2487" s="9" t="str">
        <f t="shared" si="352"/>
        <v/>
      </c>
      <c r="AI2487" s="9" t="str">
        <f t="shared" si="353"/>
        <v/>
      </c>
    </row>
    <row r="2488" spans="13:35">
      <c r="M2488" s="7" t="str">
        <f>IF(A2488="","",IF(S2488="",IF(A2488="","",VLOOKUP(K2488,calendar_price_2013,MATCH(SUMIF(A$2:A13078,A2488,L$2:L13078),Sheet2!$C$1:$P$1,0)+1,0)),S2488)*L2488)</f>
        <v/>
      </c>
      <c r="N2488" s="7" t="str">
        <f t="shared" si="348"/>
        <v/>
      </c>
      <c r="O2488" s="7" t="str">
        <f t="shared" si="349"/>
        <v/>
      </c>
      <c r="R2488" s="7" t="str">
        <f t="shared" si="350"/>
        <v/>
      </c>
      <c r="W2488" s="9" t="str">
        <f t="shared" si="351"/>
        <v/>
      </c>
      <c r="AH2488" s="9" t="str">
        <f t="shared" si="352"/>
        <v/>
      </c>
      <c r="AI2488" s="9" t="str">
        <f t="shared" si="353"/>
        <v/>
      </c>
    </row>
    <row r="2489" spans="13:35">
      <c r="M2489" s="7" t="str">
        <f>IF(A2489="","",IF(S2489="",IF(A2489="","",VLOOKUP(K2489,calendar_price_2013,MATCH(SUMIF(A$2:A13079,A2489,L$2:L13079),Sheet2!$C$1:$P$1,0)+1,0)),S2489)*L2489)</f>
        <v/>
      </c>
      <c r="N2489" s="7" t="str">
        <f t="shared" si="348"/>
        <v/>
      </c>
      <c r="O2489" s="7" t="str">
        <f t="shared" si="349"/>
        <v/>
      </c>
      <c r="R2489" s="7" t="str">
        <f t="shared" si="350"/>
        <v/>
      </c>
      <c r="W2489" s="9" t="str">
        <f t="shared" si="351"/>
        <v/>
      </c>
      <c r="AH2489" s="9" t="str">
        <f t="shared" si="352"/>
        <v/>
      </c>
      <c r="AI2489" s="9" t="str">
        <f t="shared" si="353"/>
        <v/>
      </c>
    </row>
    <row r="2490" spans="13:35">
      <c r="M2490" s="7" t="str">
        <f>IF(A2490="","",IF(S2490="",IF(A2490="","",VLOOKUP(K2490,calendar_price_2013,MATCH(SUMIF(A$2:A13080,A2490,L$2:L13080),Sheet2!$C$1:$P$1,0)+1,0)),S2490)*L2490)</f>
        <v/>
      </c>
      <c r="N2490" s="7" t="str">
        <f t="shared" si="348"/>
        <v/>
      </c>
      <c r="O2490" s="7" t="str">
        <f t="shared" si="349"/>
        <v/>
      </c>
      <c r="R2490" s="7" t="str">
        <f t="shared" si="350"/>
        <v/>
      </c>
      <c r="W2490" s="9" t="str">
        <f t="shared" si="351"/>
        <v/>
      </c>
      <c r="AH2490" s="9" t="str">
        <f t="shared" si="352"/>
        <v/>
      </c>
      <c r="AI2490" s="9" t="str">
        <f t="shared" si="353"/>
        <v/>
      </c>
    </row>
    <row r="2491" spans="13:35">
      <c r="M2491" s="7" t="str">
        <f>IF(A2491="","",IF(S2491="",IF(A2491="","",VLOOKUP(K2491,calendar_price_2013,MATCH(SUMIF(A$2:A13081,A2491,L$2:L13081),Sheet2!$C$1:$P$1,0)+1,0)),S2491)*L2491)</f>
        <v/>
      </c>
      <c r="N2491" s="7" t="str">
        <f t="shared" si="348"/>
        <v/>
      </c>
      <c r="O2491" s="7" t="str">
        <f t="shared" si="349"/>
        <v/>
      </c>
      <c r="R2491" s="7" t="str">
        <f t="shared" si="350"/>
        <v/>
      </c>
      <c r="W2491" s="9" t="str">
        <f t="shared" si="351"/>
        <v/>
      </c>
      <c r="AH2491" s="9" t="str">
        <f t="shared" si="352"/>
        <v/>
      </c>
      <c r="AI2491" s="9" t="str">
        <f t="shared" si="353"/>
        <v/>
      </c>
    </row>
    <row r="2492" spans="13:35">
      <c r="M2492" s="7" t="str">
        <f>IF(A2492="","",IF(S2492="",IF(A2492="","",VLOOKUP(K2492,calendar_price_2013,MATCH(SUMIF(A$2:A13082,A2492,L$2:L13082),Sheet2!$C$1:$P$1,0)+1,0)),S2492)*L2492)</f>
        <v/>
      </c>
      <c r="N2492" s="7" t="str">
        <f t="shared" si="348"/>
        <v/>
      </c>
      <c r="O2492" s="7" t="str">
        <f t="shared" si="349"/>
        <v/>
      </c>
      <c r="R2492" s="7" t="str">
        <f t="shared" si="350"/>
        <v/>
      </c>
      <c r="W2492" s="9" t="str">
        <f t="shared" si="351"/>
        <v/>
      </c>
      <c r="AH2492" s="9" t="str">
        <f t="shared" si="352"/>
        <v/>
      </c>
      <c r="AI2492" s="9" t="str">
        <f t="shared" si="353"/>
        <v/>
      </c>
    </row>
    <row r="2493" spans="13:35">
      <c r="M2493" s="7" t="str">
        <f>IF(A2493="","",IF(S2493="",IF(A2493="","",VLOOKUP(K2493,calendar_price_2013,MATCH(SUMIF(A$2:A13083,A2493,L$2:L13083),Sheet2!$C$1:$P$1,0)+1,0)),S2493)*L2493)</f>
        <v/>
      </c>
      <c r="N2493" s="7" t="str">
        <f t="shared" si="348"/>
        <v/>
      </c>
      <c r="O2493" s="7" t="str">
        <f t="shared" si="349"/>
        <v/>
      </c>
      <c r="R2493" s="7" t="str">
        <f t="shared" si="350"/>
        <v/>
      </c>
      <c r="W2493" s="9" t="str">
        <f t="shared" si="351"/>
        <v/>
      </c>
      <c r="AH2493" s="9" t="str">
        <f t="shared" si="352"/>
        <v/>
      </c>
      <c r="AI2493" s="9" t="str">
        <f t="shared" si="353"/>
        <v/>
      </c>
    </row>
    <row r="2494" spans="13:35">
      <c r="M2494" s="7" t="str">
        <f>IF(A2494="","",IF(S2494="",IF(A2494="","",VLOOKUP(K2494,calendar_price_2013,MATCH(SUMIF(A$2:A13084,A2494,L$2:L13084),Sheet2!$C$1:$P$1,0)+1,0)),S2494)*L2494)</f>
        <v/>
      </c>
      <c r="N2494" s="7" t="str">
        <f t="shared" si="348"/>
        <v/>
      </c>
      <c r="O2494" s="7" t="str">
        <f t="shared" si="349"/>
        <v/>
      </c>
      <c r="R2494" s="7" t="str">
        <f t="shared" si="350"/>
        <v/>
      </c>
      <c r="W2494" s="9" t="str">
        <f t="shared" si="351"/>
        <v/>
      </c>
      <c r="AH2494" s="9" t="str">
        <f t="shared" si="352"/>
        <v/>
      </c>
      <c r="AI2494" s="9" t="str">
        <f t="shared" si="353"/>
        <v/>
      </c>
    </row>
    <row r="2495" spans="13:35">
      <c r="M2495" s="7" t="str">
        <f>IF(A2495="","",IF(S2495="",IF(A2495="","",VLOOKUP(K2495,calendar_price_2013,MATCH(SUMIF(A$2:A13085,A2495,L$2:L13085),Sheet2!$C$1:$P$1,0)+1,0)),S2495)*L2495)</f>
        <v/>
      </c>
      <c r="N2495" s="7" t="str">
        <f t="shared" si="348"/>
        <v/>
      </c>
      <c r="O2495" s="7" t="str">
        <f t="shared" si="349"/>
        <v/>
      </c>
      <c r="R2495" s="7" t="str">
        <f t="shared" si="350"/>
        <v/>
      </c>
      <c r="W2495" s="9" t="str">
        <f t="shared" si="351"/>
        <v/>
      </c>
      <c r="AH2495" s="9" t="str">
        <f t="shared" si="352"/>
        <v/>
      </c>
      <c r="AI2495" s="9" t="str">
        <f t="shared" si="353"/>
        <v/>
      </c>
    </row>
    <row r="2496" spans="13:35">
      <c r="M2496" s="7" t="str">
        <f>IF(A2496="","",IF(S2496="",IF(A2496="","",VLOOKUP(K2496,calendar_price_2013,MATCH(SUMIF(A$2:A13086,A2496,L$2:L13086),Sheet2!$C$1:$P$1,0)+1,0)),S2496)*L2496)</f>
        <v/>
      </c>
      <c r="N2496" s="7" t="str">
        <f t="shared" si="348"/>
        <v/>
      </c>
      <c r="O2496" s="7" t="str">
        <f t="shared" si="349"/>
        <v/>
      </c>
      <c r="R2496" s="7" t="str">
        <f t="shared" si="350"/>
        <v/>
      </c>
      <c r="W2496" s="9" t="str">
        <f t="shared" si="351"/>
        <v/>
      </c>
      <c r="AH2496" s="9" t="str">
        <f t="shared" si="352"/>
        <v/>
      </c>
      <c r="AI2496" s="9" t="str">
        <f t="shared" si="353"/>
        <v/>
      </c>
    </row>
    <row r="2497" spans="13:35">
      <c r="M2497" s="7" t="str">
        <f>IF(A2497="","",IF(S2497="",IF(A2497="","",VLOOKUP(K2497,calendar_price_2013,MATCH(SUMIF(A$2:A13087,A2497,L$2:L13087),Sheet2!$C$1:$P$1,0)+1,0)),S2497)*L2497)</f>
        <v/>
      </c>
      <c r="N2497" s="7" t="str">
        <f t="shared" si="348"/>
        <v/>
      </c>
      <c r="O2497" s="7" t="str">
        <f t="shared" si="349"/>
        <v/>
      </c>
      <c r="R2497" s="7" t="str">
        <f t="shared" si="350"/>
        <v/>
      </c>
      <c r="W2497" s="9" t="str">
        <f t="shared" si="351"/>
        <v/>
      </c>
      <c r="AH2497" s="9" t="str">
        <f t="shared" si="352"/>
        <v/>
      </c>
      <c r="AI2497" s="9" t="str">
        <f t="shared" si="353"/>
        <v/>
      </c>
    </row>
    <row r="2498" spans="13:35">
      <c r="M2498" s="7" t="str">
        <f>IF(A2498="","",IF(S2498="",IF(A2498="","",VLOOKUP(K2498,calendar_price_2013,MATCH(SUMIF(A$2:A13088,A2498,L$2:L13088),Sheet2!$C$1:$P$1,0)+1,0)),S2498)*L2498)</f>
        <v/>
      </c>
      <c r="N2498" s="7" t="str">
        <f t="shared" si="348"/>
        <v/>
      </c>
      <c r="O2498" s="7" t="str">
        <f t="shared" si="349"/>
        <v/>
      </c>
      <c r="R2498" s="7" t="str">
        <f t="shared" si="350"/>
        <v/>
      </c>
      <c r="W2498" s="9" t="str">
        <f t="shared" si="351"/>
        <v/>
      </c>
      <c r="AH2498" s="9" t="str">
        <f t="shared" si="352"/>
        <v/>
      </c>
      <c r="AI2498" s="9" t="str">
        <f t="shared" si="353"/>
        <v/>
      </c>
    </row>
    <row r="2499" spans="13:35">
      <c r="M2499" s="7" t="str">
        <f>IF(A2499="","",IF(S2499="",IF(A2499="","",VLOOKUP(K2499,calendar_price_2013,MATCH(SUMIF(A$2:A13089,A2499,L$2:L13089),Sheet2!$C$1:$P$1,0)+1,0)),S2499)*L2499)</f>
        <v/>
      </c>
      <c r="N2499" s="7" t="str">
        <f t="shared" si="348"/>
        <v/>
      </c>
      <c r="O2499" s="7" t="str">
        <f t="shared" si="349"/>
        <v/>
      </c>
      <c r="R2499" s="7" t="str">
        <f t="shared" si="350"/>
        <v/>
      </c>
      <c r="W2499" s="9" t="str">
        <f t="shared" si="351"/>
        <v/>
      </c>
      <c r="AH2499" s="9" t="str">
        <f t="shared" si="352"/>
        <v/>
      </c>
      <c r="AI2499" s="9" t="str">
        <f t="shared" si="353"/>
        <v/>
      </c>
    </row>
    <row r="2500" spans="13:35">
      <c r="M2500" s="7" t="str">
        <f>IF(A2500="","",IF(S2500="",IF(A2500="","",VLOOKUP(K2500,calendar_price_2013,MATCH(SUMIF(A$2:A13090,A2500,L$2:L13090),Sheet2!$C$1:$P$1,0)+1,0)),S2500)*L2500)</f>
        <v/>
      </c>
      <c r="N2500" s="7" t="str">
        <f t="shared" si="348"/>
        <v/>
      </c>
      <c r="O2500" s="7" t="str">
        <f t="shared" si="349"/>
        <v/>
      </c>
      <c r="R2500" s="7" t="str">
        <f t="shared" si="350"/>
        <v/>
      </c>
      <c r="W2500" s="9" t="str">
        <f t="shared" si="351"/>
        <v/>
      </c>
      <c r="AH2500" s="9" t="str">
        <f t="shared" si="352"/>
        <v/>
      </c>
      <c r="AI2500" s="9" t="str">
        <f t="shared" si="353"/>
        <v/>
      </c>
    </row>
    <row r="2501" spans="13:35">
      <c r="M2501" s="7" t="str">
        <f>IF(A2501="","",IF(S2501="",IF(A2501="","",VLOOKUP(K2501,calendar_price_2013,MATCH(SUMIF(A$2:A13091,A2501,L$2:L13091),Sheet2!$C$1:$P$1,0)+1,0)),S2501)*L2501)</f>
        <v/>
      </c>
      <c r="N2501" s="7" t="str">
        <f t="shared" si="348"/>
        <v/>
      </c>
      <c r="O2501" s="7" t="str">
        <f t="shared" si="349"/>
        <v/>
      </c>
      <c r="R2501" s="7" t="str">
        <f t="shared" si="350"/>
        <v/>
      </c>
      <c r="W2501" s="9" t="str">
        <f t="shared" si="351"/>
        <v/>
      </c>
      <c r="AH2501" s="9" t="str">
        <f t="shared" si="352"/>
        <v/>
      </c>
      <c r="AI2501" s="9" t="str">
        <f t="shared" si="353"/>
        <v/>
      </c>
    </row>
    <row r="2502" spans="13:35">
      <c r="M2502" s="7" t="str">
        <f>IF(A2502="","",IF(S2502="",IF(A2502="","",VLOOKUP(K2502,calendar_price_2013,MATCH(SUMIF(A$2:A13092,A2502,L$2:L13092),Sheet2!$C$1:$P$1,0)+1,0)),S2502)*L2502)</f>
        <v/>
      </c>
      <c r="N2502" s="7" t="str">
        <f t="shared" si="348"/>
        <v/>
      </c>
      <c r="O2502" s="7" t="str">
        <f t="shared" si="349"/>
        <v/>
      </c>
      <c r="R2502" s="7" t="str">
        <f t="shared" si="350"/>
        <v/>
      </c>
      <c r="W2502" s="9" t="str">
        <f t="shared" si="351"/>
        <v/>
      </c>
      <c r="AH2502" s="9" t="str">
        <f t="shared" si="352"/>
        <v/>
      </c>
      <c r="AI2502" s="9" t="str">
        <f t="shared" si="353"/>
        <v/>
      </c>
    </row>
    <row r="2503" spans="13:35">
      <c r="M2503" s="7" t="str">
        <f>IF(A2503="","",IF(S2503="",IF(A2503="","",VLOOKUP(K2503,calendar_price_2013,MATCH(SUMIF(A$2:A13093,A2503,L$2:L13093),Sheet2!$C$1:$P$1,0)+1,0)),S2503)*L2503)</f>
        <v/>
      </c>
      <c r="N2503" s="7" t="str">
        <f t="shared" si="348"/>
        <v/>
      </c>
      <c r="O2503" s="7" t="str">
        <f t="shared" si="349"/>
        <v/>
      </c>
      <c r="R2503" s="7" t="str">
        <f t="shared" si="350"/>
        <v/>
      </c>
      <c r="W2503" s="9" t="str">
        <f t="shared" si="351"/>
        <v/>
      </c>
      <c r="AH2503" s="9" t="str">
        <f t="shared" si="352"/>
        <v/>
      </c>
      <c r="AI2503" s="9" t="str">
        <f t="shared" si="353"/>
        <v/>
      </c>
    </row>
    <row r="2504" spans="13:35">
      <c r="M2504" s="7" t="str">
        <f>IF(A2504="","",IF(S2504="",IF(A2504="","",VLOOKUP(K2504,calendar_price_2013,MATCH(SUMIF(A$2:A13094,A2504,L$2:L13094),Sheet2!$C$1:$P$1,0)+1,0)),S2504)*L2504)</f>
        <v/>
      </c>
      <c r="N2504" s="7" t="str">
        <f t="shared" si="348"/>
        <v/>
      </c>
      <c r="O2504" s="7" t="str">
        <f t="shared" si="349"/>
        <v/>
      </c>
      <c r="R2504" s="7" t="str">
        <f t="shared" si="350"/>
        <v/>
      </c>
      <c r="W2504" s="9" t="str">
        <f t="shared" si="351"/>
        <v/>
      </c>
      <c r="AH2504" s="9" t="str">
        <f t="shared" si="352"/>
        <v/>
      </c>
      <c r="AI2504" s="9" t="str">
        <f t="shared" si="353"/>
        <v/>
      </c>
    </row>
    <row r="2505" spans="13:35">
      <c r="M2505" s="7" t="str">
        <f>IF(A2505="","",IF(S2505="",IF(A2505="","",VLOOKUP(K2505,calendar_price_2013,MATCH(SUMIF(A$2:A13095,A2505,L$2:L13095),Sheet2!$C$1:$P$1,0)+1,0)),S2505)*L2505)</f>
        <v/>
      </c>
      <c r="N2505" s="7" t="str">
        <f t="shared" si="348"/>
        <v/>
      </c>
      <c r="O2505" s="7" t="str">
        <f t="shared" si="349"/>
        <v/>
      </c>
      <c r="R2505" s="7" t="str">
        <f t="shared" si="350"/>
        <v/>
      </c>
      <c r="W2505" s="9" t="str">
        <f t="shared" si="351"/>
        <v/>
      </c>
      <c r="AH2505" s="9" t="str">
        <f t="shared" si="352"/>
        <v/>
      </c>
      <c r="AI2505" s="9" t="str">
        <f t="shared" si="353"/>
        <v/>
      </c>
    </row>
    <row r="2506" spans="13:35">
      <c r="M2506" s="7" t="str">
        <f>IF(A2506="","",IF(S2506="",IF(A2506="","",VLOOKUP(K2506,calendar_price_2013,MATCH(SUMIF(A$2:A13096,A2506,L$2:L13096),Sheet2!$C$1:$P$1,0)+1,0)),S2506)*L2506)</f>
        <v/>
      </c>
      <c r="N2506" s="7" t="str">
        <f t="shared" si="348"/>
        <v/>
      </c>
      <c r="O2506" s="7" t="str">
        <f t="shared" si="349"/>
        <v/>
      </c>
      <c r="R2506" s="7" t="str">
        <f t="shared" si="350"/>
        <v/>
      </c>
      <c r="W2506" s="9" t="str">
        <f t="shared" si="351"/>
        <v/>
      </c>
      <c r="AH2506" s="9" t="str">
        <f t="shared" si="352"/>
        <v/>
      </c>
      <c r="AI2506" s="9" t="str">
        <f t="shared" si="353"/>
        <v/>
      </c>
    </row>
    <row r="2507" spans="13:35">
      <c r="M2507" s="7" t="str">
        <f>IF(A2507="","",IF(S2507="",IF(A2507="","",VLOOKUP(K2507,calendar_price_2013,MATCH(SUMIF(A$2:A13097,A2507,L$2:L13097),Sheet2!$C$1:$P$1,0)+1,0)),S2507)*L2507)</f>
        <v/>
      </c>
      <c r="N2507" s="7" t="str">
        <f t="shared" si="348"/>
        <v/>
      </c>
      <c r="O2507" s="7" t="str">
        <f t="shared" si="349"/>
        <v/>
      </c>
      <c r="R2507" s="7" t="str">
        <f t="shared" si="350"/>
        <v/>
      </c>
      <c r="W2507" s="9" t="str">
        <f t="shared" si="351"/>
        <v/>
      </c>
      <c r="AH2507" s="9" t="str">
        <f t="shared" si="352"/>
        <v/>
      </c>
      <c r="AI2507" s="9" t="str">
        <f t="shared" si="353"/>
        <v/>
      </c>
    </row>
    <row r="2508" spans="13:35">
      <c r="M2508" s="7" t="str">
        <f>IF(A2508="","",IF(S2508="",IF(A2508="","",VLOOKUP(K2508,calendar_price_2013,MATCH(SUMIF(A$2:A13098,A2508,L$2:L13098),Sheet2!$C$1:$P$1,0)+1,0)),S2508)*L2508)</f>
        <v/>
      </c>
      <c r="N2508" s="7" t="str">
        <f t="shared" si="348"/>
        <v/>
      </c>
      <c r="O2508" s="7" t="str">
        <f t="shared" si="349"/>
        <v/>
      </c>
      <c r="R2508" s="7" t="str">
        <f t="shared" si="350"/>
        <v/>
      </c>
      <c r="W2508" s="9" t="str">
        <f t="shared" si="351"/>
        <v/>
      </c>
      <c r="AH2508" s="9" t="str">
        <f t="shared" si="352"/>
        <v/>
      </c>
      <c r="AI2508" s="9" t="str">
        <f t="shared" si="353"/>
        <v/>
      </c>
    </row>
    <row r="2509" spans="13:35">
      <c r="M2509" s="7" t="str">
        <f>IF(A2509="","",IF(S2509="",IF(A2509="","",VLOOKUP(K2509,calendar_price_2013,MATCH(SUMIF(A$2:A13099,A2509,L$2:L13099),Sheet2!$C$1:$P$1,0)+1,0)),S2509)*L2509)</f>
        <v/>
      </c>
      <c r="N2509" s="7" t="str">
        <f t="shared" si="348"/>
        <v/>
      </c>
      <c r="O2509" s="7" t="str">
        <f t="shared" si="349"/>
        <v/>
      </c>
      <c r="R2509" s="7" t="str">
        <f t="shared" si="350"/>
        <v/>
      </c>
      <c r="W2509" s="9" t="str">
        <f t="shared" si="351"/>
        <v/>
      </c>
      <c r="AH2509" s="9" t="str">
        <f t="shared" si="352"/>
        <v/>
      </c>
      <c r="AI2509" s="9" t="str">
        <f t="shared" si="353"/>
        <v/>
      </c>
    </row>
    <row r="2510" spans="13:35">
      <c r="M2510" s="7" t="str">
        <f>IF(A2510="","",IF(S2510="",IF(A2510="","",VLOOKUP(K2510,calendar_price_2013,MATCH(SUMIF(A$2:A13100,A2510,L$2:L13100),Sheet2!$C$1:$P$1,0)+1,0)),S2510)*L2510)</f>
        <v/>
      </c>
      <c r="N2510" s="7" t="str">
        <f t="shared" si="348"/>
        <v/>
      </c>
      <c r="O2510" s="7" t="str">
        <f t="shared" si="349"/>
        <v/>
      </c>
      <c r="R2510" s="7" t="str">
        <f t="shared" si="350"/>
        <v/>
      </c>
      <c r="W2510" s="9" t="str">
        <f t="shared" si="351"/>
        <v/>
      </c>
      <c r="AH2510" s="9" t="str">
        <f t="shared" si="352"/>
        <v/>
      </c>
      <c r="AI2510" s="9" t="str">
        <f t="shared" si="353"/>
        <v/>
      </c>
    </row>
    <row r="2511" spans="13:35">
      <c r="M2511" s="7" t="str">
        <f>IF(A2511="","",IF(S2511="",IF(A2511="","",VLOOKUP(K2511,calendar_price_2013,MATCH(SUMIF(A$2:A13101,A2511,L$2:L13101),Sheet2!$C$1:$P$1,0)+1,0)),S2511)*L2511)</f>
        <v/>
      </c>
      <c r="N2511" s="7" t="str">
        <f t="shared" si="348"/>
        <v/>
      </c>
      <c r="O2511" s="7" t="str">
        <f t="shared" si="349"/>
        <v/>
      </c>
      <c r="R2511" s="7" t="str">
        <f t="shared" si="350"/>
        <v/>
      </c>
      <c r="W2511" s="9" t="str">
        <f t="shared" si="351"/>
        <v/>
      </c>
      <c r="AH2511" s="9" t="str">
        <f t="shared" si="352"/>
        <v/>
      </c>
      <c r="AI2511" s="9" t="str">
        <f t="shared" si="353"/>
        <v/>
      </c>
    </row>
    <row r="2512" spans="13:35">
      <c r="M2512" s="7" t="str">
        <f>IF(A2512="","",IF(S2512="",IF(A2512="","",VLOOKUP(K2512,calendar_price_2013,MATCH(SUMIF(A$2:A13102,A2512,L$2:L13102),Sheet2!$C$1:$P$1,0)+1,0)),S2512)*L2512)</f>
        <v/>
      </c>
      <c r="N2512" s="7" t="str">
        <f t="shared" si="348"/>
        <v/>
      </c>
      <c r="O2512" s="7" t="str">
        <f t="shared" si="349"/>
        <v/>
      </c>
      <c r="R2512" s="7" t="str">
        <f t="shared" si="350"/>
        <v/>
      </c>
      <c r="W2512" s="9" t="str">
        <f t="shared" si="351"/>
        <v/>
      </c>
      <c r="AH2512" s="9" t="str">
        <f t="shared" si="352"/>
        <v/>
      </c>
      <c r="AI2512" s="9" t="str">
        <f t="shared" si="353"/>
        <v/>
      </c>
    </row>
    <row r="2513" spans="13:35">
      <c r="M2513" s="7" t="str">
        <f>IF(A2513="","",IF(S2513="",IF(A2513="","",VLOOKUP(K2513,calendar_price_2013,MATCH(SUMIF(A$2:A13103,A2513,L$2:L13103),Sheet2!$C$1:$P$1,0)+1,0)),S2513)*L2513)</f>
        <v/>
      </c>
      <c r="N2513" s="7" t="str">
        <f t="shared" si="348"/>
        <v/>
      </c>
      <c r="O2513" s="7" t="str">
        <f t="shared" si="349"/>
        <v/>
      </c>
      <c r="R2513" s="7" t="str">
        <f t="shared" si="350"/>
        <v/>
      </c>
      <c r="W2513" s="9" t="str">
        <f t="shared" si="351"/>
        <v/>
      </c>
      <c r="AH2513" s="9" t="str">
        <f t="shared" si="352"/>
        <v/>
      </c>
      <c r="AI2513" s="9" t="str">
        <f t="shared" si="353"/>
        <v/>
      </c>
    </row>
    <row r="2514" spans="13:35">
      <c r="M2514" s="7" t="str">
        <f>IF(A2514="","",IF(S2514="",IF(A2514="","",VLOOKUP(K2514,calendar_price_2013,MATCH(SUMIF(A$2:A13104,A2514,L$2:L13104),Sheet2!$C$1:$P$1,0)+1,0)),S2514)*L2514)</f>
        <v/>
      </c>
      <c r="N2514" s="7" t="str">
        <f t="shared" si="348"/>
        <v/>
      </c>
      <c r="O2514" s="7" t="str">
        <f t="shared" si="349"/>
        <v/>
      </c>
      <c r="R2514" s="7" t="str">
        <f t="shared" si="350"/>
        <v/>
      </c>
      <c r="W2514" s="9" t="str">
        <f t="shared" si="351"/>
        <v/>
      </c>
      <c r="AH2514" s="9" t="str">
        <f t="shared" si="352"/>
        <v/>
      </c>
      <c r="AI2514" s="9" t="str">
        <f t="shared" si="353"/>
        <v/>
      </c>
    </row>
    <row r="2515" spans="13:35">
      <c r="M2515" s="7" t="str">
        <f>IF(A2515="","",IF(S2515="",IF(A2515="","",VLOOKUP(K2515,calendar_price_2013,MATCH(SUMIF(A$2:A13105,A2515,L$2:L13105),Sheet2!$C$1:$P$1,0)+1,0)),S2515)*L2515)</f>
        <v/>
      </c>
      <c r="N2515" s="7" t="str">
        <f t="shared" si="348"/>
        <v/>
      </c>
      <c r="O2515" s="7" t="str">
        <f t="shared" si="349"/>
        <v/>
      </c>
      <c r="R2515" s="7" t="str">
        <f t="shared" si="350"/>
        <v/>
      </c>
      <c r="W2515" s="9" t="str">
        <f t="shared" si="351"/>
        <v/>
      </c>
      <c r="AH2515" s="9" t="str">
        <f t="shared" si="352"/>
        <v/>
      </c>
      <c r="AI2515" s="9" t="str">
        <f t="shared" si="353"/>
        <v/>
      </c>
    </row>
    <row r="2516" spans="13:35">
      <c r="M2516" s="7" t="str">
        <f>IF(A2516="","",IF(S2516="",IF(A2516="","",VLOOKUP(K2516,calendar_price_2013,MATCH(SUMIF(A$2:A13106,A2516,L$2:L13106),Sheet2!$C$1:$P$1,0)+1,0)),S2516)*L2516)</f>
        <v/>
      </c>
      <c r="N2516" s="7" t="str">
        <f t="shared" si="348"/>
        <v/>
      </c>
      <c r="O2516" s="7" t="str">
        <f t="shared" si="349"/>
        <v/>
      </c>
      <c r="R2516" s="7" t="str">
        <f t="shared" si="350"/>
        <v/>
      </c>
      <c r="W2516" s="9" t="str">
        <f t="shared" si="351"/>
        <v/>
      </c>
      <c r="AH2516" s="9" t="str">
        <f t="shared" si="352"/>
        <v/>
      </c>
      <c r="AI2516" s="9" t="str">
        <f t="shared" si="353"/>
        <v/>
      </c>
    </row>
    <row r="2517" spans="13:35">
      <c r="M2517" s="7" t="str">
        <f>IF(A2517="","",IF(S2517="",IF(A2517="","",VLOOKUP(K2517,calendar_price_2013,MATCH(SUMIF(A$2:A13107,A2517,L$2:L13107),Sheet2!$C$1:$P$1,0)+1,0)),S2517)*L2517)</f>
        <v/>
      </c>
      <c r="N2517" s="7" t="str">
        <f t="shared" si="348"/>
        <v/>
      </c>
      <c r="O2517" s="7" t="str">
        <f t="shared" si="349"/>
        <v/>
      </c>
      <c r="R2517" s="7" t="str">
        <f t="shared" si="350"/>
        <v/>
      </c>
      <c r="W2517" s="9" t="str">
        <f t="shared" si="351"/>
        <v/>
      </c>
      <c r="AH2517" s="9" t="str">
        <f t="shared" si="352"/>
        <v/>
      </c>
      <c r="AI2517" s="9" t="str">
        <f t="shared" si="353"/>
        <v/>
      </c>
    </row>
    <row r="2518" spans="13:35">
      <c r="M2518" s="7" t="str">
        <f>IF(A2518="","",IF(S2518="",IF(A2518="","",VLOOKUP(K2518,calendar_price_2013,MATCH(SUMIF(A$2:A13108,A2518,L$2:L13108),Sheet2!$C$1:$P$1,0)+1,0)),S2518)*L2518)</f>
        <v/>
      </c>
      <c r="N2518" s="7" t="str">
        <f t="shared" si="348"/>
        <v/>
      </c>
      <c r="O2518" s="7" t="str">
        <f t="shared" si="349"/>
        <v/>
      </c>
      <c r="R2518" s="7" t="str">
        <f t="shared" si="350"/>
        <v/>
      </c>
      <c r="W2518" s="9" t="str">
        <f t="shared" si="351"/>
        <v/>
      </c>
      <c r="AH2518" s="9" t="str">
        <f t="shared" si="352"/>
        <v/>
      </c>
      <c r="AI2518" s="9" t="str">
        <f t="shared" si="353"/>
        <v/>
      </c>
    </row>
    <row r="2519" spans="13:35">
      <c r="M2519" s="7" t="str">
        <f>IF(A2519="","",IF(S2519="",IF(A2519="","",VLOOKUP(K2519,calendar_price_2013,MATCH(SUMIF(A$2:A13109,A2519,L$2:L13109),Sheet2!$C$1:$P$1,0)+1,0)),S2519)*L2519)</f>
        <v/>
      </c>
      <c r="N2519" s="7" t="str">
        <f t="shared" si="348"/>
        <v/>
      </c>
      <c r="O2519" s="7" t="str">
        <f t="shared" si="349"/>
        <v/>
      </c>
      <c r="R2519" s="7" t="str">
        <f t="shared" si="350"/>
        <v/>
      </c>
      <c r="W2519" s="9" t="str">
        <f t="shared" si="351"/>
        <v/>
      </c>
      <c r="AH2519" s="9" t="str">
        <f t="shared" si="352"/>
        <v/>
      </c>
      <c r="AI2519" s="9" t="str">
        <f t="shared" si="353"/>
        <v/>
      </c>
    </row>
    <row r="2520" spans="13:35">
      <c r="M2520" s="7" t="str">
        <f>IF(A2520="","",IF(S2520="",IF(A2520="","",VLOOKUP(K2520,calendar_price_2013,MATCH(SUMIF(A$2:A13110,A2520,L$2:L13110),Sheet2!$C$1:$P$1,0)+1,0)),S2520)*L2520)</f>
        <v/>
      </c>
      <c r="N2520" s="7" t="str">
        <f t="shared" si="348"/>
        <v/>
      </c>
      <c r="O2520" s="7" t="str">
        <f t="shared" si="349"/>
        <v/>
      </c>
      <c r="R2520" s="7" t="str">
        <f t="shared" si="350"/>
        <v/>
      </c>
      <c r="W2520" s="9" t="str">
        <f t="shared" si="351"/>
        <v/>
      </c>
      <c r="AH2520" s="9" t="str">
        <f t="shared" si="352"/>
        <v/>
      </c>
      <c r="AI2520" s="9" t="str">
        <f t="shared" si="353"/>
        <v/>
      </c>
    </row>
    <row r="2521" spans="13:35">
      <c r="M2521" s="7" t="str">
        <f>IF(A2521="","",IF(S2521="",IF(A2521="","",VLOOKUP(K2521,calendar_price_2013,MATCH(SUMIF(A$2:A13111,A2521,L$2:L13111),Sheet2!$C$1:$P$1,0)+1,0)),S2521)*L2521)</f>
        <v/>
      </c>
      <c r="N2521" s="7" t="str">
        <f t="shared" si="348"/>
        <v/>
      </c>
      <c r="O2521" s="7" t="str">
        <f t="shared" si="349"/>
        <v/>
      </c>
      <c r="R2521" s="7" t="str">
        <f t="shared" si="350"/>
        <v/>
      </c>
      <c r="W2521" s="9" t="str">
        <f t="shared" si="351"/>
        <v/>
      </c>
      <c r="AH2521" s="9" t="str">
        <f t="shared" si="352"/>
        <v/>
      </c>
      <c r="AI2521" s="9" t="str">
        <f t="shared" si="353"/>
        <v/>
      </c>
    </row>
    <row r="2522" spans="13:35">
      <c r="M2522" s="7" t="str">
        <f>IF(A2522="","",IF(S2522="",IF(A2522="","",VLOOKUP(K2522,calendar_price_2013,MATCH(SUMIF(A$2:A13112,A2522,L$2:L13112),Sheet2!$C$1:$P$1,0)+1,0)),S2522)*L2522)</f>
        <v/>
      </c>
      <c r="N2522" s="7" t="str">
        <f t="shared" si="348"/>
        <v/>
      </c>
      <c r="O2522" s="7" t="str">
        <f t="shared" si="349"/>
        <v/>
      </c>
      <c r="R2522" s="7" t="str">
        <f t="shared" si="350"/>
        <v/>
      </c>
      <c r="W2522" s="9" t="str">
        <f t="shared" si="351"/>
        <v/>
      </c>
      <c r="AH2522" s="9" t="str">
        <f t="shared" si="352"/>
        <v/>
      </c>
      <c r="AI2522" s="9" t="str">
        <f t="shared" si="353"/>
        <v/>
      </c>
    </row>
    <row r="2523" spans="13:35">
      <c r="M2523" s="7" t="str">
        <f>IF(A2523="","",IF(S2523="",IF(A2523="","",VLOOKUP(K2523,calendar_price_2013,MATCH(SUMIF(A$2:A13113,A2523,L$2:L13113),Sheet2!$C$1:$P$1,0)+1,0)),S2523)*L2523)</f>
        <v/>
      </c>
      <c r="N2523" s="7" t="str">
        <f t="shared" si="348"/>
        <v/>
      </c>
      <c r="O2523" s="7" t="str">
        <f t="shared" si="349"/>
        <v/>
      </c>
      <c r="R2523" s="7" t="str">
        <f t="shared" si="350"/>
        <v/>
      </c>
      <c r="W2523" s="9" t="str">
        <f t="shared" si="351"/>
        <v/>
      </c>
      <c r="AH2523" s="9" t="str">
        <f t="shared" si="352"/>
        <v/>
      </c>
      <c r="AI2523" s="9" t="str">
        <f t="shared" si="353"/>
        <v/>
      </c>
    </row>
    <row r="2524" spans="13:35">
      <c r="M2524" s="7" t="str">
        <f>IF(A2524="","",IF(S2524="",IF(A2524="","",VLOOKUP(K2524,calendar_price_2013,MATCH(SUMIF(A$2:A13114,A2524,L$2:L13114),Sheet2!$C$1:$P$1,0)+1,0)),S2524)*L2524)</f>
        <v/>
      </c>
      <c r="N2524" s="7" t="str">
        <f t="shared" si="348"/>
        <v/>
      </c>
      <c r="O2524" s="7" t="str">
        <f t="shared" si="349"/>
        <v/>
      </c>
      <c r="R2524" s="7" t="str">
        <f t="shared" si="350"/>
        <v/>
      </c>
      <c r="W2524" s="9" t="str">
        <f t="shared" si="351"/>
        <v/>
      </c>
      <c r="AH2524" s="9" t="str">
        <f t="shared" si="352"/>
        <v/>
      </c>
      <c r="AI2524" s="9" t="str">
        <f t="shared" si="353"/>
        <v/>
      </c>
    </row>
    <row r="2525" spans="13:35">
      <c r="M2525" s="7" t="str">
        <f>IF(A2525="","",IF(S2525="",IF(A2525="","",VLOOKUP(K2525,calendar_price_2013,MATCH(SUMIF(A$2:A13115,A2525,L$2:L13115),Sheet2!$C$1:$P$1,0)+1,0)),S2525)*L2525)</f>
        <v/>
      </c>
      <c r="N2525" s="7" t="str">
        <f t="shared" si="348"/>
        <v/>
      </c>
      <c r="O2525" s="7" t="str">
        <f t="shared" si="349"/>
        <v/>
      </c>
      <c r="R2525" s="7" t="str">
        <f t="shared" si="350"/>
        <v/>
      </c>
      <c r="W2525" s="9" t="str">
        <f t="shared" si="351"/>
        <v/>
      </c>
      <c r="AH2525" s="9" t="str">
        <f t="shared" si="352"/>
        <v/>
      </c>
      <c r="AI2525" s="9" t="str">
        <f t="shared" si="353"/>
        <v/>
      </c>
    </row>
    <row r="2526" spans="13:35">
      <c r="M2526" s="7" t="str">
        <f>IF(A2526="","",IF(S2526="",IF(A2526="","",VLOOKUP(K2526,calendar_price_2013,MATCH(SUMIF(A$2:A13116,A2526,L$2:L13116),Sheet2!$C$1:$P$1,0)+1,0)),S2526)*L2526)</f>
        <v/>
      </c>
      <c r="N2526" s="7" t="str">
        <f t="shared" si="348"/>
        <v/>
      </c>
      <c r="O2526" s="7" t="str">
        <f t="shared" si="349"/>
        <v/>
      </c>
      <c r="R2526" s="7" t="str">
        <f t="shared" si="350"/>
        <v/>
      </c>
      <c r="W2526" s="9" t="str">
        <f t="shared" si="351"/>
        <v/>
      </c>
      <c r="AH2526" s="9" t="str">
        <f t="shared" si="352"/>
        <v/>
      </c>
      <c r="AI2526" s="9" t="str">
        <f t="shared" si="353"/>
        <v/>
      </c>
    </row>
    <row r="2527" spans="13:35">
      <c r="M2527" s="7" t="str">
        <f>IF(A2527="","",IF(S2527="",IF(A2527="","",VLOOKUP(K2527,calendar_price_2013,MATCH(SUMIF(A$2:A13117,A2527,L$2:L13117),Sheet2!$C$1:$P$1,0)+1,0)),S2527)*L2527)</f>
        <v/>
      </c>
      <c r="N2527" s="7" t="str">
        <f t="shared" si="348"/>
        <v/>
      </c>
      <c r="O2527" s="7" t="str">
        <f t="shared" si="349"/>
        <v/>
      </c>
      <c r="R2527" s="7" t="str">
        <f t="shared" si="350"/>
        <v/>
      </c>
      <c r="W2527" s="9" t="str">
        <f t="shared" si="351"/>
        <v/>
      </c>
      <c r="AH2527" s="9" t="str">
        <f t="shared" si="352"/>
        <v/>
      </c>
      <c r="AI2527" s="9" t="str">
        <f t="shared" si="353"/>
        <v/>
      </c>
    </row>
    <row r="2528" spans="13:35">
      <c r="M2528" s="7" t="str">
        <f>IF(A2528="","",IF(S2528="",IF(A2528="","",VLOOKUP(K2528,calendar_price_2013,MATCH(SUMIF(A$2:A13118,A2528,L$2:L13118),Sheet2!$C$1:$P$1,0)+1,0)),S2528)*L2528)</f>
        <v/>
      </c>
      <c r="N2528" s="7" t="str">
        <f t="shared" ref="N2528:N2591" si="354">IF(A2528="","",IF(T2528=1,0,M2528*0.2))</f>
        <v/>
      </c>
      <c r="O2528" s="7" t="str">
        <f t="shared" ref="O2528:O2591" si="355">IF(H2528="","",SUMIF(A2528:A13119,A2528,M2528:M13119)+SUMIF(A2528:A13119,A2528,N2528:N13119))</f>
        <v/>
      </c>
      <c r="R2528" s="7" t="str">
        <f t="shared" si="350"/>
        <v/>
      </c>
      <c r="W2528" s="9" t="str">
        <f t="shared" si="351"/>
        <v/>
      </c>
      <c r="AH2528" s="9" t="str">
        <f t="shared" si="352"/>
        <v/>
      </c>
      <c r="AI2528" s="9" t="str">
        <f t="shared" si="353"/>
        <v/>
      </c>
    </row>
    <row r="2529" spans="13:35">
      <c r="M2529" s="7" t="str">
        <f>IF(A2529="","",IF(S2529="",IF(A2529="","",VLOOKUP(K2529,calendar_price_2013,MATCH(SUMIF(A$2:A13119,A2529,L$2:L13119),Sheet2!$C$1:$P$1,0)+1,0)),S2529)*L2529)</f>
        <v/>
      </c>
      <c r="N2529" s="7" t="str">
        <f t="shared" si="354"/>
        <v/>
      </c>
      <c r="O2529" s="7" t="str">
        <f t="shared" si="355"/>
        <v/>
      </c>
      <c r="R2529" s="7" t="str">
        <f t="shared" ref="R2529:R2592" si="356">IF(ISBLANK(Q2529),"",Q2529-O2529)</f>
        <v/>
      </c>
      <c r="W2529" s="9" t="str">
        <f t="shared" ref="W2529:W2592" si="357">IF(B2529="","",IF(AC2529="",0,1))</f>
        <v/>
      </c>
      <c r="AH2529" s="9" t="str">
        <f t="shared" ref="AH2529:AH2592" si="358">IF(H2529="","",SUMIF(A2529:A13120,A2529,L2529:L13120))</f>
        <v/>
      </c>
      <c r="AI2529" s="9" t="str">
        <f t="shared" ref="AI2529:AI2592" si="359">IF(AH2529="","",AH2529/100)</f>
        <v/>
      </c>
    </row>
    <row r="2530" spans="13:35">
      <c r="M2530" s="7" t="str">
        <f>IF(A2530="","",IF(S2530="",IF(A2530="","",VLOOKUP(K2530,calendar_price_2013,MATCH(SUMIF(A$2:A13120,A2530,L$2:L13120),Sheet2!$C$1:$P$1,0)+1,0)),S2530)*L2530)</f>
        <v/>
      </c>
      <c r="N2530" s="7" t="str">
        <f t="shared" si="354"/>
        <v/>
      </c>
      <c r="O2530" s="7" t="str">
        <f t="shared" si="355"/>
        <v/>
      </c>
      <c r="R2530" s="7" t="str">
        <f t="shared" si="356"/>
        <v/>
      </c>
      <c r="W2530" s="9" t="str">
        <f t="shared" si="357"/>
        <v/>
      </c>
      <c r="AH2530" s="9" t="str">
        <f t="shared" si="358"/>
        <v/>
      </c>
      <c r="AI2530" s="9" t="str">
        <f t="shared" si="359"/>
        <v/>
      </c>
    </row>
    <row r="2531" spans="13:35">
      <c r="M2531" s="7" t="str">
        <f>IF(A2531="","",IF(S2531="",IF(A2531="","",VLOOKUP(K2531,calendar_price_2013,MATCH(SUMIF(A$2:A13121,A2531,L$2:L13121),Sheet2!$C$1:$P$1,0)+1,0)),S2531)*L2531)</f>
        <v/>
      </c>
      <c r="N2531" s="7" t="str">
        <f t="shared" si="354"/>
        <v/>
      </c>
      <c r="O2531" s="7" t="str">
        <f t="shared" si="355"/>
        <v/>
      </c>
      <c r="R2531" s="7" t="str">
        <f t="shared" si="356"/>
        <v/>
      </c>
      <c r="W2531" s="9" t="str">
        <f t="shared" si="357"/>
        <v/>
      </c>
      <c r="AH2531" s="9" t="str">
        <f t="shared" si="358"/>
        <v/>
      </c>
      <c r="AI2531" s="9" t="str">
        <f t="shared" si="359"/>
        <v/>
      </c>
    </row>
    <row r="2532" spans="13:35">
      <c r="M2532" s="7" t="str">
        <f>IF(A2532="","",IF(S2532="",IF(A2532="","",VLOOKUP(K2532,calendar_price_2013,MATCH(SUMIF(A$2:A13122,A2532,L$2:L13122),Sheet2!$C$1:$P$1,0)+1,0)),S2532)*L2532)</f>
        <v/>
      </c>
      <c r="N2532" s="7" t="str">
        <f t="shared" si="354"/>
        <v/>
      </c>
      <c r="O2532" s="7" t="str">
        <f t="shared" si="355"/>
        <v/>
      </c>
      <c r="R2532" s="7" t="str">
        <f t="shared" si="356"/>
        <v/>
      </c>
      <c r="W2532" s="9" t="str">
        <f t="shared" si="357"/>
        <v/>
      </c>
      <c r="AH2532" s="9" t="str">
        <f t="shared" si="358"/>
        <v/>
      </c>
      <c r="AI2532" s="9" t="str">
        <f t="shared" si="359"/>
        <v/>
      </c>
    </row>
    <row r="2533" spans="13:35">
      <c r="M2533" s="7" t="str">
        <f>IF(A2533="","",IF(S2533="",IF(A2533="","",VLOOKUP(K2533,calendar_price_2013,MATCH(SUMIF(A$2:A13123,A2533,L$2:L13123),Sheet2!$C$1:$P$1,0)+1,0)),S2533)*L2533)</f>
        <v/>
      </c>
      <c r="N2533" s="7" t="str">
        <f t="shared" si="354"/>
        <v/>
      </c>
      <c r="O2533" s="7" t="str">
        <f t="shared" si="355"/>
        <v/>
      </c>
      <c r="R2533" s="7" t="str">
        <f t="shared" si="356"/>
        <v/>
      </c>
      <c r="W2533" s="9" t="str">
        <f t="shared" si="357"/>
        <v/>
      </c>
      <c r="AH2533" s="9" t="str">
        <f t="shared" si="358"/>
        <v/>
      </c>
      <c r="AI2533" s="9" t="str">
        <f t="shared" si="359"/>
        <v/>
      </c>
    </row>
    <row r="2534" spans="13:35">
      <c r="M2534" s="7" t="str">
        <f>IF(A2534="","",IF(S2534="",IF(A2534="","",VLOOKUP(K2534,calendar_price_2013,MATCH(SUMIF(A$2:A13124,A2534,L$2:L13124),Sheet2!$C$1:$P$1,0)+1,0)),S2534)*L2534)</f>
        <v/>
      </c>
      <c r="N2534" s="7" t="str">
        <f t="shared" si="354"/>
        <v/>
      </c>
      <c r="O2534" s="7" t="str">
        <f t="shared" si="355"/>
        <v/>
      </c>
      <c r="R2534" s="7" t="str">
        <f t="shared" si="356"/>
        <v/>
      </c>
      <c r="W2534" s="9" t="str">
        <f t="shared" si="357"/>
        <v/>
      </c>
      <c r="AH2534" s="9" t="str">
        <f t="shared" si="358"/>
        <v/>
      </c>
      <c r="AI2534" s="9" t="str">
        <f t="shared" si="359"/>
        <v/>
      </c>
    </row>
    <row r="2535" spans="13:35">
      <c r="M2535" s="7" t="str">
        <f>IF(A2535="","",IF(S2535="",IF(A2535="","",VLOOKUP(K2535,calendar_price_2013,MATCH(SUMIF(A$2:A13125,A2535,L$2:L13125),Sheet2!$C$1:$P$1,0)+1,0)),S2535)*L2535)</f>
        <v/>
      </c>
      <c r="N2535" s="7" t="str">
        <f t="shared" si="354"/>
        <v/>
      </c>
      <c r="O2535" s="7" t="str">
        <f t="shared" si="355"/>
        <v/>
      </c>
      <c r="R2535" s="7" t="str">
        <f t="shared" si="356"/>
        <v/>
      </c>
      <c r="W2535" s="9" t="str">
        <f t="shared" si="357"/>
        <v/>
      </c>
      <c r="AH2535" s="9" t="str">
        <f t="shared" si="358"/>
        <v/>
      </c>
      <c r="AI2535" s="9" t="str">
        <f t="shared" si="359"/>
        <v/>
      </c>
    </row>
    <row r="2536" spans="13:35">
      <c r="M2536" s="7" t="str">
        <f>IF(A2536="","",IF(S2536="",IF(A2536="","",VLOOKUP(K2536,calendar_price_2013,MATCH(SUMIF(A$2:A13126,A2536,L$2:L13126),Sheet2!$C$1:$P$1,0)+1,0)),S2536)*L2536)</f>
        <v/>
      </c>
      <c r="N2536" s="7" t="str">
        <f t="shared" si="354"/>
        <v/>
      </c>
      <c r="O2536" s="7" t="str">
        <f t="shared" si="355"/>
        <v/>
      </c>
      <c r="R2536" s="7" t="str">
        <f t="shared" si="356"/>
        <v/>
      </c>
      <c r="W2536" s="9" t="str">
        <f t="shared" si="357"/>
        <v/>
      </c>
      <c r="AH2536" s="9" t="str">
        <f t="shared" si="358"/>
        <v/>
      </c>
      <c r="AI2536" s="9" t="str">
        <f t="shared" si="359"/>
        <v/>
      </c>
    </row>
    <row r="2537" spans="13:35">
      <c r="M2537" s="7" t="str">
        <f>IF(A2537="","",IF(S2537="",IF(A2537="","",VLOOKUP(K2537,calendar_price_2013,MATCH(SUMIF(A$2:A13127,A2537,L$2:L13127),Sheet2!$C$1:$P$1,0)+1,0)),S2537)*L2537)</f>
        <v/>
      </c>
      <c r="N2537" s="7" t="str">
        <f t="shared" si="354"/>
        <v/>
      </c>
      <c r="O2537" s="7" t="str">
        <f t="shared" si="355"/>
        <v/>
      </c>
      <c r="R2537" s="7" t="str">
        <f t="shared" si="356"/>
        <v/>
      </c>
      <c r="W2537" s="9" t="str">
        <f t="shared" si="357"/>
        <v/>
      </c>
      <c r="AH2537" s="9" t="str">
        <f t="shared" si="358"/>
        <v/>
      </c>
      <c r="AI2537" s="9" t="str">
        <f t="shared" si="359"/>
        <v/>
      </c>
    </row>
    <row r="2538" spans="13:35">
      <c r="M2538" s="7" t="str">
        <f>IF(A2538="","",IF(S2538="",IF(A2538="","",VLOOKUP(K2538,calendar_price_2013,MATCH(SUMIF(A$2:A13128,A2538,L$2:L13128),Sheet2!$C$1:$P$1,0)+1,0)),S2538)*L2538)</f>
        <v/>
      </c>
      <c r="N2538" s="7" t="str">
        <f t="shared" si="354"/>
        <v/>
      </c>
      <c r="O2538" s="7" t="str">
        <f t="shared" si="355"/>
        <v/>
      </c>
      <c r="R2538" s="7" t="str">
        <f t="shared" si="356"/>
        <v/>
      </c>
      <c r="W2538" s="9" t="str">
        <f t="shared" si="357"/>
        <v/>
      </c>
      <c r="AH2538" s="9" t="str">
        <f t="shared" si="358"/>
        <v/>
      </c>
      <c r="AI2538" s="9" t="str">
        <f t="shared" si="359"/>
        <v/>
      </c>
    </row>
    <row r="2539" spans="13:35">
      <c r="M2539" s="7" t="str">
        <f>IF(A2539="","",IF(S2539="",IF(A2539="","",VLOOKUP(K2539,calendar_price_2013,MATCH(SUMIF(A$2:A13129,A2539,L$2:L13129),Sheet2!$C$1:$P$1,0)+1,0)),S2539)*L2539)</f>
        <v/>
      </c>
      <c r="N2539" s="7" t="str">
        <f t="shared" si="354"/>
        <v/>
      </c>
      <c r="O2539" s="7" t="str">
        <f t="shared" si="355"/>
        <v/>
      </c>
      <c r="R2539" s="7" t="str">
        <f t="shared" si="356"/>
        <v/>
      </c>
      <c r="W2539" s="9" t="str">
        <f t="shared" si="357"/>
        <v/>
      </c>
      <c r="AH2539" s="9" t="str">
        <f t="shared" si="358"/>
        <v/>
      </c>
      <c r="AI2539" s="9" t="str">
        <f t="shared" si="359"/>
        <v/>
      </c>
    </row>
    <row r="2540" spans="13:35">
      <c r="M2540" s="7" t="str">
        <f>IF(A2540="","",IF(S2540="",IF(A2540="","",VLOOKUP(K2540,calendar_price_2013,MATCH(SUMIF(A$2:A13130,A2540,L$2:L13130),Sheet2!$C$1:$P$1,0)+1,0)),S2540)*L2540)</f>
        <v/>
      </c>
      <c r="N2540" s="7" t="str">
        <f t="shared" si="354"/>
        <v/>
      </c>
      <c r="O2540" s="7" t="str">
        <f t="shared" si="355"/>
        <v/>
      </c>
      <c r="R2540" s="7" t="str">
        <f t="shared" si="356"/>
        <v/>
      </c>
      <c r="W2540" s="9" t="str">
        <f t="shared" si="357"/>
        <v/>
      </c>
      <c r="AH2540" s="9" t="str">
        <f t="shared" si="358"/>
        <v/>
      </c>
      <c r="AI2540" s="9" t="str">
        <f t="shared" si="359"/>
        <v/>
      </c>
    </row>
    <row r="2541" spans="13:35">
      <c r="M2541" s="7" t="str">
        <f>IF(A2541="","",IF(S2541="",IF(A2541="","",VLOOKUP(K2541,calendar_price_2013,MATCH(SUMIF(A$2:A13131,A2541,L$2:L13131),Sheet2!$C$1:$P$1,0)+1,0)),S2541)*L2541)</f>
        <v/>
      </c>
      <c r="N2541" s="7" t="str">
        <f t="shared" si="354"/>
        <v/>
      </c>
      <c r="O2541" s="7" t="str">
        <f t="shared" si="355"/>
        <v/>
      </c>
      <c r="R2541" s="7" t="str">
        <f t="shared" si="356"/>
        <v/>
      </c>
      <c r="W2541" s="9" t="str">
        <f t="shared" si="357"/>
        <v/>
      </c>
      <c r="AH2541" s="9" t="str">
        <f t="shared" si="358"/>
        <v/>
      </c>
      <c r="AI2541" s="9" t="str">
        <f t="shared" si="359"/>
        <v/>
      </c>
    </row>
    <row r="2542" spans="13:35">
      <c r="M2542" s="7" t="str">
        <f>IF(A2542="","",IF(S2542="",IF(A2542="","",VLOOKUP(K2542,calendar_price_2013,MATCH(SUMIF(A$2:A13132,A2542,L$2:L13132),Sheet2!$C$1:$P$1,0)+1,0)),S2542)*L2542)</f>
        <v/>
      </c>
      <c r="N2542" s="7" t="str">
        <f t="shared" si="354"/>
        <v/>
      </c>
      <c r="O2542" s="7" t="str">
        <f t="shared" si="355"/>
        <v/>
      </c>
      <c r="R2542" s="7" t="str">
        <f t="shared" si="356"/>
        <v/>
      </c>
      <c r="W2542" s="9" t="str">
        <f t="shared" si="357"/>
        <v/>
      </c>
      <c r="AH2542" s="9" t="str">
        <f t="shared" si="358"/>
        <v/>
      </c>
      <c r="AI2542" s="9" t="str">
        <f t="shared" si="359"/>
        <v/>
      </c>
    </row>
    <row r="2543" spans="13:35">
      <c r="M2543" s="7" t="str">
        <f>IF(A2543="","",IF(S2543="",IF(A2543="","",VLOOKUP(K2543,calendar_price_2013,MATCH(SUMIF(A$2:A13133,A2543,L$2:L13133),Sheet2!$C$1:$P$1,0)+1,0)),S2543)*L2543)</f>
        <v/>
      </c>
      <c r="N2543" s="7" t="str">
        <f t="shared" si="354"/>
        <v/>
      </c>
      <c r="O2543" s="7" t="str">
        <f t="shared" si="355"/>
        <v/>
      </c>
      <c r="R2543" s="7" t="str">
        <f t="shared" si="356"/>
        <v/>
      </c>
      <c r="W2543" s="9" t="str">
        <f t="shared" si="357"/>
        <v/>
      </c>
      <c r="AH2543" s="9" t="str">
        <f t="shared" si="358"/>
        <v/>
      </c>
      <c r="AI2543" s="9" t="str">
        <f t="shared" si="359"/>
        <v/>
      </c>
    </row>
    <row r="2544" spans="13:35">
      <c r="M2544" s="7" t="str">
        <f>IF(A2544="","",IF(S2544="",IF(A2544="","",VLOOKUP(K2544,calendar_price_2013,MATCH(SUMIF(A$2:A13134,A2544,L$2:L13134),Sheet2!$C$1:$P$1,0)+1,0)),S2544)*L2544)</f>
        <v/>
      </c>
      <c r="N2544" s="7" t="str">
        <f t="shared" si="354"/>
        <v/>
      </c>
      <c r="O2544" s="7" t="str">
        <f t="shared" si="355"/>
        <v/>
      </c>
      <c r="R2544" s="7" t="str">
        <f t="shared" si="356"/>
        <v/>
      </c>
      <c r="W2544" s="9" t="str">
        <f t="shared" si="357"/>
        <v/>
      </c>
      <c r="AH2544" s="9" t="str">
        <f t="shared" si="358"/>
        <v/>
      </c>
      <c r="AI2544" s="9" t="str">
        <f t="shared" si="359"/>
        <v/>
      </c>
    </row>
    <row r="2545" spans="13:35">
      <c r="M2545" s="7" t="str">
        <f>IF(A2545="","",IF(S2545="",IF(A2545="","",VLOOKUP(K2545,calendar_price_2013,MATCH(SUMIF(A$2:A13135,A2545,L$2:L13135),Sheet2!$C$1:$P$1,0)+1,0)),S2545)*L2545)</f>
        <v/>
      </c>
      <c r="N2545" s="7" t="str">
        <f t="shared" si="354"/>
        <v/>
      </c>
      <c r="O2545" s="7" t="str">
        <f t="shared" si="355"/>
        <v/>
      </c>
      <c r="R2545" s="7" t="str">
        <f t="shared" si="356"/>
        <v/>
      </c>
      <c r="W2545" s="9" t="str">
        <f t="shared" si="357"/>
        <v/>
      </c>
      <c r="AH2545" s="9" t="str">
        <f t="shared" si="358"/>
        <v/>
      </c>
      <c r="AI2545" s="9" t="str">
        <f t="shared" si="359"/>
        <v/>
      </c>
    </row>
    <row r="2546" spans="13:35">
      <c r="M2546" s="7" t="str">
        <f>IF(A2546="","",IF(S2546="",IF(A2546="","",VLOOKUP(K2546,calendar_price_2013,MATCH(SUMIF(A$2:A13136,A2546,L$2:L13136),Sheet2!$C$1:$P$1,0)+1,0)),S2546)*L2546)</f>
        <v/>
      </c>
      <c r="N2546" s="7" t="str">
        <f t="shared" si="354"/>
        <v/>
      </c>
      <c r="O2546" s="7" t="str">
        <f t="shared" si="355"/>
        <v/>
      </c>
      <c r="R2546" s="7" t="str">
        <f t="shared" si="356"/>
        <v/>
      </c>
      <c r="W2546" s="9" t="str">
        <f t="shared" si="357"/>
        <v/>
      </c>
      <c r="AH2546" s="9" t="str">
        <f t="shared" si="358"/>
        <v/>
      </c>
      <c r="AI2546" s="9" t="str">
        <f t="shared" si="359"/>
        <v/>
      </c>
    </row>
    <row r="2547" spans="13:35">
      <c r="M2547" s="7" t="str">
        <f>IF(A2547="","",IF(S2547="",IF(A2547="","",VLOOKUP(K2547,calendar_price_2013,MATCH(SUMIF(A$2:A13137,A2547,L$2:L13137),Sheet2!$C$1:$P$1,0)+1,0)),S2547)*L2547)</f>
        <v/>
      </c>
      <c r="N2547" s="7" t="str">
        <f t="shared" si="354"/>
        <v/>
      </c>
      <c r="O2547" s="7" t="str">
        <f t="shared" si="355"/>
        <v/>
      </c>
      <c r="R2547" s="7" t="str">
        <f t="shared" si="356"/>
        <v/>
      </c>
      <c r="W2547" s="9" t="str">
        <f t="shared" si="357"/>
        <v/>
      </c>
      <c r="AH2547" s="9" t="str">
        <f t="shared" si="358"/>
        <v/>
      </c>
      <c r="AI2547" s="9" t="str">
        <f t="shared" si="359"/>
        <v/>
      </c>
    </row>
    <row r="2548" spans="13:35">
      <c r="M2548" s="7" t="str">
        <f>IF(A2548="","",IF(S2548="",IF(A2548="","",VLOOKUP(K2548,calendar_price_2013,MATCH(SUMIF(A$2:A13138,A2548,L$2:L13138),Sheet2!$C$1:$P$1,0)+1,0)),S2548)*L2548)</f>
        <v/>
      </c>
      <c r="N2548" s="7" t="str">
        <f t="shared" si="354"/>
        <v/>
      </c>
      <c r="O2548" s="7" t="str">
        <f t="shared" si="355"/>
        <v/>
      </c>
      <c r="R2548" s="7" t="str">
        <f t="shared" si="356"/>
        <v/>
      </c>
      <c r="W2548" s="9" t="str">
        <f t="shared" si="357"/>
        <v/>
      </c>
      <c r="AH2548" s="9" t="str">
        <f t="shared" si="358"/>
        <v/>
      </c>
      <c r="AI2548" s="9" t="str">
        <f t="shared" si="359"/>
        <v/>
      </c>
    </row>
    <row r="2549" spans="13:35">
      <c r="M2549" s="7" t="str">
        <f>IF(A2549="","",IF(S2549="",IF(A2549="","",VLOOKUP(K2549,calendar_price_2013,MATCH(SUMIF(A$2:A13139,A2549,L$2:L13139),Sheet2!$C$1:$P$1,0)+1,0)),S2549)*L2549)</f>
        <v/>
      </c>
      <c r="N2549" s="7" t="str">
        <f t="shared" si="354"/>
        <v/>
      </c>
      <c r="O2549" s="7" t="str">
        <f t="shared" si="355"/>
        <v/>
      </c>
      <c r="R2549" s="7" t="str">
        <f t="shared" si="356"/>
        <v/>
      </c>
      <c r="W2549" s="9" t="str">
        <f t="shared" si="357"/>
        <v/>
      </c>
      <c r="AH2549" s="9" t="str">
        <f t="shared" si="358"/>
        <v/>
      </c>
      <c r="AI2549" s="9" t="str">
        <f t="shared" si="359"/>
        <v/>
      </c>
    </row>
    <row r="2550" spans="13:35">
      <c r="M2550" s="7" t="str">
        <f>IF(A2550="","",IF(S2550="",IF(A2550="","",VLOOKUP(K2550,calendar_price_2013,MATCH(SUMIF(A$2:A13140,A2550,L$2:L13140),Sheet2!$C$1:$P$1,0)+1,0)),S2550)*L2550)</f>
        <v/>
      </c>
      <c r="N2550" s="7" t="str">
        <f t="shared" si="354"/>
        <v/>
      </c>
      <c r="O2550" s="7" t="str">
        <f t="shared" si="355"/>
        <v/>
      </c>
      <c r="R2550" s="7" t="str">
        <f t="shared" si="356"/>
        <v/>
      </c>
      <c r="W2550" s="9" t="str">
        <f t="shared" si="357"/>
        <v/>
      </c>
      <c r="AH2550" s="9" t="str">
        <f t="shared" si="358"/>
        <v/>
      </c>
      <c r="AI2550" s="9" t="str">
        <f t="shared" si="359"/>
        <v/>
      </c>
    </row>
    <row r="2551" spans="13:35">
      <c r="M2551" s="7" t="str">
        <f>IF(A2551="","",IF(S2551="",IF(A2551="","",VLOOKUP(K2551,calendar_price_2013,MATCH(SUMIF(A$2:A13141,A2551,L$2:L13141),Sheet2!$C$1:$P$1,0)+1,0)),S2551)*L2551)</f>
        <v/>
      </c>
      <c r="N2551" s="7" t="str">
        <f t="shared" si="354"/>
        <v/>
      </c>
      <c r="O2551" s="7" t="str">
        <f t="shared" si="355"/>
        <v/>
      </c>
      <c r="R2551" s="7" t="str">
        <f t="shared" si="356"/>
        <v/>
      </c>
      <c r="W2551" s="9" t="str">
        <f t="shared" si="357"/>
        <v/>
      </c>
      <c r="AH2551" s="9" t="str">
        <f t="shared" si="358"/>
        <v/>
      </c>
      <c r="AI2551" s="9" t="str">
        <f t="shared" si="359"/>
        <v/>
      </c>
    </row>
    <row r="2552" spans="13:35">
      <c r="M2552" s="7" t="str">
        <f>IF(A2552="","",IF(S2552="",IF(A2552="","",VLOOKUP(K2552,calendar_price_2013,MATCH(SUMIF(A$2:A13142,A2552,L$2:L13142),Sheet2!$C$1:$P$1,0)+1,0)),S2552)*L2552)</f>
        <v/>
      </c>
      <c r="N2552" s="7" t="str">
        <f t="shared" si="354"/>
        <v/>
      </c>
      <c r="O2552" s="7" t="str">
        <f t="shared" si="355"/>
        <v/>
      </c>
      <c r="R2552" s="7" t="str">
        <f t="shared" si="356"/>
        <v/>
      </c>
      <c r="W2552" s="9" t="str">
        <f t="shared" si="357"/>
        <v/>
      </c>
      <c r="AH2552" s="9" t="str">
        <f t="shared" si="358"/>
        <v/>
      </c>
      <c r="AI2552" s="9" t="str">
        <f t="shared" si="359"/>
        <v/>
      </c>
    </row>
    <row r="2553" spans="13:35">
      <c r="M2553" s="7" t="str">
        <f>IF(A2553="","",IF(S2553="",IF(A2553="","",VLOOKUP(K2553,calendar_price_2013,MATCH(SUMIF(A$2:A13143,A2553,L$2:L13143),Sheet2!$C$1:$P$1,0)+1,0)),S2553)*L2553)</f>
        <v/>
      </c>
      <c r="N2553" s="7" t="str">
        <f t="shared" si="354"/>
        <v/>
      </c>
      <c r="O2553" s="7" t="str">
        <f t="shared" si="355"/>
        <v/>
      </c>
      <c r="R2553" s="7" t="str">
        <f t="shared" si="356"/>
        <v/>
      </c>
      <c r="W2553" s="9" t="str">
        <f t="shared" si="357"/>
        <v/>
      </c>
      <c r="AH2553" s="9" t="str">
        <f t="shared" si="358"/>
        <v/>
      </c>
      <c r="AI2553" s="9" t="str">
        <f t="shared" si="359"/>
        <v/>
      </c>
    </row>
    <row r="2554" spans="13:35">
      <c r="M2554" s="7" t="str">
        <f>IF(A2554="","",IF(S2554="",IF(A2554="","",VLOOKUP(K2554,calendar_price_2013,MATCH(SUMIF(A$2:A13144,A2554,L$2:L13144),Sheet2!$C$1:$P$1,0)+1,0)),S2554)*L2554)</f>
        <v/>
      </c>
      <c r="N2554" s="7" t="str">
        <f t="shared" si="354"/>
        <v/>
      </c>
      <c r="O2554" s="7" t="str">
        <f t="shared" si="355"/>
        <v/>
      </c>
      <c r="R2554" s="7" t="str">
        <f t="shared" si="356"/>
        <v/>
      </c>
      <c r="W2554" s="9" t="str">
        <f t="shared" si="357"/>
        <v/>
      </c>
      <c r="AH2554" s="9" t="str">
        <f t="shared" si="358"/>
        <v/>
      </c>
      <c r="AI2554" s="9" t="str">
        <f t="shared" si="359"/>
        <v/>
      </c>
    </row>
    <row r="2555" spans="13:35">
      <c r="M2555" s="7" t="str">
        <f>IF(A2555="","",IF(S2555="",IF(A2555="","",VLOOKUP(K2555,calendar_price_2013,MATCH(SUMIF(A$2:A13145,A2555,L$2:L13145),Sheet2!$C$1:$P$1,0)+1,0)),S2555)*L2555)</f>
        <v/>
      </c>
      <c r="N2555" s="7" t="str">
        <f t="shared" si="354"/>
        <v/>
      </c>
      <c r="O2555" s="7" t="str">
        <f t="shared" si="355"/>
        <v/>
      </c>
      <c r="R2555" s="7" t="str">
        <f t="shared" si="356"/>
        <v/>
      </c>
      <c r="W2555" s="9" t="str">
        <f t="shared" si="357"/>
        <v/>
      </c>
      <c r="AH2555" s="9" t="str">
        <f t="shared" si="358"/>
        <v/>
      </c>
      <c r="AI2555" s="9" t="str">
        <f t="shared" si="359"/>
        <v/>
      </c>
    </row>
    <row r="2556" spans="13:35">
      <c r="M2556" s="7" t="str">
        <f>IF(A2556="","",IF(S2556="",IF(A2556="","",VLOOKUP(K2556,calendar_price_2013,MATCH(SUMIF(A$2:A13146,A2556,L$2:L13146),Sheet2!$C$1:$P$1,0)+1,0)),S2556)*L2556)</f>
        <v/>
      </c>
      <c r="N2556" s="7" t="str">
        <f t="shared" si="354"/>
        <v/>
      </c>
      <c r="O2556" s="7" t="str">
        <f t="shared" si="355"/>
        <v/>
      </c>
      <c r="R2556" s="7" t="str">
        <f t="shared" si="356"/>
        <v/>
      </c>
      <c r="W2556" s="9" t="str">
        <f t="shared" si="357"/>
        <v/>
      </c>
      <c r="AH2556" s="9" t="str">
        <f t="shared" si="358"/>
        <v/>
      </c>
      <c r="AI2556" s="9" t="str">
        <f t="shared" si="359"/>
        <v/>
      </c>
    </row>
    <row r="2557" spans="13:35">
      <c r="M2557" s="7" t="str">
        <f>IF(A2557="","",IF(S2557="",IF(A2557="","",VLOOKUP(K2557,calendar_price_2013,MATCH(SUMIF(A$2:A13147,A2557,L$2:L13147),Sheet2!$C$1:$P$1,0)+1,0)),S2557)*L2557)</f>
        <v/>
      </c>
      <c r="N2557" s="7" t="str">
        <f t="shared" si="354"/>
        <v/>
      </c>
      <c r="O2557" s="7" t="str">
        <f t="shared" si="355"/>
        <v/>
      </c>
      <c r="R2557" s="7" t="str">
        <f t="shared" si="356"/>
        <v/>
      </c>
      <c r="W2557" s="9" t="str">
        <f t="shared" si="357"/>
        <v/>
      </c>
      <c r="AH2557" s="9" t="str">
        <f t="shared" si="358"/>
        <v/>
      </c>
      <c r="AI2557" s="9" t="str">
        <f t="shared" si="359"/>
        <v/>
      </c>
    </row>
    <row r="2558" spans="13:35">
      <c r="M2558" s="7" t="str">
        <f>IF(A2558="","",IF(S2558="",IF(A2558="","",VLOOKUP(K2558,calendar_price_2013,MATCH(SUMIF(A$2:A13148,A2558,L$2:L13148),Sheet2!$C$1:$P$1,0)+1,0)),S2558)*L2558)</f>
        <v/>
      </c>
      <c r="N2558" s="7" t="str">
        <f t="shared" si="354"/>
        <v/>
      </c>
      <c r="O2558" s="7" t="str">
        <f t="shared" si="355"/>
        <v/>
      </c>
      <c r="R2558" s="7" t="str">
        <f t="shared" si="356"/>
        <v/>
      </c>
      <c r="W2558" s="9" t="str">
        <f t="shared" si="357"/>
        <v/>
      </c>
      <c r="AH2558" s="9" t="str">
        <f t="shared" si="358"/>
        <v/>
      </c>
      <c r="AI2558" s="9" t="str">
        <f t="shared" si="359"/>
        <v/>
      </c>
    </row>
    <row r="2559" spans="13:35">
      <c r="M2559" s="7" t="str">
        <f>IF(A2559="","",IF(S2559="",IF(A2559="","",VLOOKUP(K2559,calendar_price_2013,MATCH(SUMIF(A$2:A13149,A2559,L$2:L13149),Sheet2!$C$1:$P$1,0)+1,0)),S2559)*L2559)</f>
        <v/>
      </c>
      <c r="N2559" s="7" t="str">
        <f t="shared" si="354"/>
        <v/>
      </c>
      <c r="O2559" s="7" t="str">
        <f t="shared" si="355"/>
        <v/>
      </c>
      <c r="R2559" s="7" t="str">
        <f t="shared" si="356"/>
        <v/>
      </c>
      <c r="W2559" s="9" t="str">
        <f t="shared" si="357"/>
        <v/>
      </c>
      <c r="AH2559" s="9" t="str">
        <f t="shared" si="358"/>
        <v/>
      </c>
      <c r="AI2559" s="9" t="str">
        <f t="shared" si="359"/>
        <v/>
      </c>
    </row>
    <row r="2560" spans="13:35">
      <c r="M2560" s="7" t="str">
        <f>IF(A2560="","",IF(S2560="",IF(A2560="","",VLOOKUP(K2560,calendar_price_2013,MATCH(SUMIF(A$2:A13150,A2560,L$2:L13150),Sheet2!$C$1:$P$1,0)+1,0)),S2560)*L2560)</f>
        <v/>
      </c>
      <c r="N2560" s="7" t="str">
        <f t="shared" si="354"/>
        <v/>
      </c>
      <c r="O2560" s="7" t="str">
        <f t="shared" si="355"/>
        <v/>
      </c>
      <c r="R2560" s="7" t="str">
        <f t="shared" si="356"/>
        <v/>
      </c>
      <c r="W2560" s="9" t="str">
        <f t="shared" si="357"/>
        <v/>
      </c>
      <c r="AH2560" s="9" t="str">
        <f t="shared" si="358"/>
        <v/>
      </c>
      <c r="AI2560" s="9" t="str">
        <f t="shared" si="359"/>
        <v/>
      </c>
    </row>
    <row r="2561" spans="13:35">
      <c r="M2561" s="7" t="str">
        <f>IF(A2561="","",IF(S2561="",IF(A2561="","",VLOOKUP(K2561,calendar_price_2013,MATCH(SUMIF(A$2:A13151,A2561,L$2:L13151),Sheet2!$C$1:$P$1,0)+1,0)),S2561)*L2561)</f>
        <v/>
      </c>
      <c r="N2561" s="7" t="str">
        <f t="shared" si="354"/>
        <v/>
      </c>
      <c r="O2561" s="7" t="str">
        <f t="shared" si="355"/>
        <v/>
      </c>
      <c r="R2561" s="7" t="str">
        <f t="shared" si="356"/>
        <v/>
      </c>
      <c r="W2561" s="9" t="str">
        <f t="shared" si="357"/>
        <v/>
      </c>
      <c r="AH2561" s="9" t="str">
        <f t="shared" si="358"/>
        <v/>
      </c>
      <c r="AI2561" s="9" t="str">
        <f t="shared" si="359"/>
        <v/>
      </c>
    </row>
    <row r="2562" spans="13:35">
      <c r="M2562" s="7" t="str">
        <f>IF(A2562="","",IF(S2562="",IF(A2562="","",VLOOKUP(K2562,calendar_price_2013,MATCH(SUMIF(A$2:A13152,A2562,L$2:L13152),Sheet2!$C$1:$P$1,0)+1,0)),S2562)*L2562)</f>
        <v/>
      </c>
      <c r="N2562" s="7" t="str">
        <f t="shared" si="354"/>
        <v/>
      </c>
      <c r="O2562" s="7" t="str">
        <f t="shared" si="355"/>
        <v/>
      </c>
      <c r="R2562" s="7" t="str">
        <f t="shared" si="356"/>
        <v/>
      </c>
      <c r="W2562" s="9" t="str">
        <f t="shared" si="357"/>
        <v/>
      </c>
      <c r="AH2562" s="9" t="str">
        <f t="shared" si="358"/>
        <v/>
      </c>
      <c r="AI2562" s="9" t="str">
        <f t="shared" si="359"/>
        <v/>
      </c>
    </row>
    <row r="2563" spans="13:35">
      <c r="M2563" s="7" t="str">
        <f>IF(A2563="","",IF(S2563="",IF(A2563="","",VLOOKUP(K2563,calendar_price_2013,MATCH(SUMIF(A$2:A13153,A2563,L$2:L13153),Sheet2!$C$1:$P$1,0)+1,0)),S2563)*L2563)</f>
        <v/>
      </c>
      <c r="N2563" s="7" t="str">
        <f t="shared" si="354"/>
        <v/>
      </c>
      <c r="O2563" s="7" t="str">
        <f t="shared" si="355"/>
        <v/>
      </c>
      <c r="R2563" s="7" t="str">
        <f t="shared" si="356"/>
        <v/>
      </c>
      <c r="W2563" s="9" t="str">
        <f t="shared" si="357"/>
        <v/>
      </c>
      <c r="AH2563" s="9" t="str">
        <f t="shared" si="358"/>
        <v/>
      </c>
      <c r="AI2563" s="9" t="str">
        <f t="shared" si="359"/>
        <v/>
      </c>
    </row>
    <row r="2564" spans="13:35">
      <c r="M2564" s="7" t="str">
        <f>IF(A2564="","",IF(S2564="",IF(A2564="","",VLOOKUP(K2564,calendar_price_2013,MATCH(SUMIF(A$2:A13154,A2564,L$2:L13154),Sheet2!$C$1:$P$1,0)+1,0)),S2564)*L2564)</f>
        <v/>
      </c>
      <c r="N2564" s="7" t="str">
        <f t="shared" si="354"/>
        <v/>
      </c>
      <c r="O2564" s="7" t="str">
        <f t="shared" si="355"/>
        <v/>
      </c>
      <c r="R2564" s="7" t="str">
        <f t="shared" si="356"/>
        <v/>
      </c>
      <c r="W2564" s="9" t="str">
        <f t="shared" si="357"/>
        <v/>
      </c>
      <c r="AH2564" s="9" t="str">
        <f t="shared" si="358"/>
        <v/>
      </c>
      <c r="AI2564" s="9" t="str">
        <f t="shared" si="359"/>
        <v/>
      </c>
    </row>
    <row r="2565" spans="13:35">
      <c r="M2565" s="7" t="str">
        <f>IF(A2565="","",IF(S2565="",IF(A2565="","",VLOOKUP(K2565,calendar_price_2013,MATCH(SUMIF(A$2:A13155,A2565,L$2:L13155),Sheet2!$C$1:$P$1,0)+1,0)),S2565)*L2565)</f>
        <v/>
      </c>
      <c r="N2565" s="7" t="str">
        <f t="shared" si="354"/>
        <v/>
      </c>
      <c r="O2565" s="7" t="str">
        <f t="shared" si="355"/>
        <v/>
      </c>
      <c r="R2565" s="7" t="str">
        <f t="shared" si="356"/>
        <v/>
      </c>
      <c r="W2565" s="9" t="str">
        <f t="shared" si="357"/>
        <v/>
      </c>
      <c r="AH2565" s="9" t="str">
        <f t="shared" si="358"/>
        <v/>
      </c>
      <c r="AI2565" s="9" t="str">
        <f t="shared" si="359"/>
        <v/>
      </c>
    </row>
    <row r="2566" spans="13:35">
      <c r="M2566" s="7" t="str">
        <f>IF(A2566="","",IF(S2566="",IF(A2566="","",VLOOKUP(K2566,calendar_price_2013,MATCH(SUMIF(A$2:A13156,A2566,L$2:L13156),Sheet2!$C$1:$P$1,0)+1,0)),S2566)*L2566)</f>
        <v/>
      </c>
      <c r="N2566" s="7" t="str">
        <f t="shared" si="354"/>
        <v/>
      </c>
      <c r="O2566" s="7" t="str">
        <f t="shared" si="355"/>
        <v/>
      </c>
      <c r="R2566" s="7" t="str">
        <f t="shared" si="356"/>
        <v/>
      </c>
      <c r="W2566" s="9" t="str">
        <f t="shared" si="357"/>
        <v/>
      </c>
      <c r="AH2566" s="9" t="str">
        <f t="shared" si="358"/>
        <v/>
      </c>
      <c r="AI2566" s="9" t="str">
        <f t="shared" si="359"/>
        <v/>
      </c>
    </row>
    <row r="2567" spans="13:35">
      <c r="M2567" s="7" t="str">
        <f>IF(A2567="","",IF(S2567="",IF(A2567="","",VLOOKUP(K2567,calendar_price_2013,MATCH(SUMIF(A$2:A13157,A2567,L$2:L13157),Sheet2!$C$1:$P$1,0)+1,0)),S2567)*L2567)</f>
        <v/>
      </c>
      <c r="N2567" s="7" t="str">
        <f t="shared" si="354"/>
        <v/>
      </c>
      <c r="O2567" s="7" t="str">
        <f t="shared" si="355"/>
        <v/>
      </c>
      <c r="R2567" s="7" t="str">
        <f t="shared" si="356"/>
        <v/>
      </c>
      <c r="W2567" s="9" t="str">
        <f t="shared" si="357"/>
        <v/>
      </c>
      <c r="AH2567" s="9" t="str">
        <f t="shared" si="358"/>
        <v/>
      </c>
      <c r="AI2567" s="9" t="str">
        <f t="shared" si="359"/>
        <v/>
      </c>
    </row>
    <row r="2568" spans="13:35">
      <c r="M2568" s="7" t="str">
        <f>IF(A2568="","",IF(S2568="",IF(A2568="","",VLOOKUP(K2568,calendar_price_2013,MATCH(SUMIF(A$2:A13158,A2568,L$2:L13158),Sheet2!$C$1:$P$1,0)+1,0)),S2568)*L2568)</f>
        <v/>
      </c>
      <c r="N2568" s="7" t="str">
        <f t="shared" si="354"/>
        <v/>
      </c>
      <c r="O2568" s="7" t="str">
        <f t="shared" si="355"/>
        <v/>
      </c>
      <c r="R2568" s="7" t="str">
        <f t="shared" si="356"/>
        <v/>
      </c>
      <c r="W2568" s="9" t="str">
        <f t="shared" si="357"/>
        <v/>
      </c>
      <c r="AH2568" s="9" t="str">
        <f t="shared" si="358"/>
        <v/>
      </c>
      <c r="AI2568" s="9" t="str">
        <f t="shared" si="359"/>
        <v/>
      </c>
    </row>
    <row r="2569" spans="13:35">
      <c r="M2569" s="7" t="str">
        <f>IF(A2569="","",IF(S2569="",IF(A2569="","",VLOOKUP(K2569,calendar_price_2013,MATCH(SUMIF(A$2:A13159,A2569,L$2:L13159),Sheet2!$C$1:$P$1,0)+1,0)),S2569)*L2569)</f>
        <v/>
      </c>
      <c r="N2569" s="7" t="str">
        <f t="shared" si="354"/>
        <v/>
      </c>
      <c r="O2569" s="7" t="str">
        <f t="shared" si="355"/>
        <v/>
      </c>
      <c r="R2569" s="7" t="str">
        <f t="shared" si="356"/>
        <v/>
      </c>
      <c r="W2569" s="9" t="str">
        <f t="shared" si="357"/>
        <v/>
      </c>
      <c r="AH2569" s="9" t="str">
        <f t="shared" si="358"/>
        <v/>
      </c>
      <c r="AI2569" s="9" t="str">
        <f t="shared" si="359"/>
        <v/>
      </c>
    </row>
    <row r="2570" spans="13:35">
      <c r="M2570" s="7" t="str">
        <f>IF(A2570="","",IF(S2570="",IF(A2570="","",VLOOKUP(K2570,calendar_price_2013,MATCH(SUMIF(A$2:A13160,A2570,L$2:L13160),Sheet2!$C$1:$P$1,0)+1,0)),S2570)*L2570)</f>
        <v/>
      </c>
      <c r="N2570" s="7" t="str">
        <f t="shared" si="354"/>
        <v/>
      </c>
      <c r="O2570" s="7" t="str">
        <f t="shared" si="355"/>
        <v/>
      </c>
      <c r="R2570" s="7" t="str">
        <f t="shared" si="356"/>
        <v/>
      </c>
      <c r="W2570" s="9" t="str">
        <f t="shared" si="357"/>
        <v/>
      </c>
      <c r="AH2570" s="9" t="str">
        <f t="shared" si="358"/>
        <v/>
      </c>
      <c r="AI2570" s="9" t="str">
        <f t="shared" si="359"/>
        <v/>
      </c>
    </row>
    <row r="2571" spans="13:35">
      <c r="M2571" s="7" t="str">
        <f>IF(A2571="","",IF(S2571="",IF(A2571="","",VLOOKUP(K2571,calendar_price_2013,MATCH(SUMIF(A$2:A13161,A2571,L$2:L13161),Sheet2!$C$1:$P$1,0)+1,0)),S2571)*L2571)</f>
        <v/>
      </c>
      <c r="N2571" s="7" t="str">
        <f t="shared" si="354"/>
        <v/>
      </c>
      <c r="O2571" s="7" t="str">
        <f t="shared" si="355"/>
        <v/>
      </c>
      <c r="R2571" s="7" t="str">
        <f t="shared" si="356"/>
        <v/>
      </c>
      <c r="W2571" s="9" t="str">
        <f t="shared" si="357"/>
        <v/>
      </c>
      <c r="AH2571" s="9" t="str">
        <f t="shared" si="358"/>
        <v/>
      </c>
      <c r="AI2571" s="9" t="str">
        <f t="shared" si="359"/>
        <v/>
      </c>
    </row>
    <row r="2572" spans="13:35">
      <c r="M2572" s="7" t="str">
        <f>IF(A2572="","",IF(S2572="",IF(A2572="","",VLOOKUP(K2572,calendar_price_2013,MATCH(SUMIF(A$2:A13162,A2572,L$2:L13162),Sheet2!$C$1:$P$1,0)+1,0)),S2572)*L2572)</f>
        <v/>
      </c>
      <c r="N2572" s="7" t="str">
        <f t="shared" si="354"/>
        <v/>
      </c>
      <c r="O2572" s="7" t="str">
        <f t="shared" si="355"/>
        <v/>
      </c>
      <c r="R2572" s="7" t="str">
        <f t="shared" si="356"/>
        <v/>
      </c>
      <c r="W2572" s="9" t="str">
        <f t="shared" si="357"/>
        <v/>
      </c>
      <c r="AH2572" s="9" t="str">
        <f t="shared" si="358"/>
        <v/>
      </c>
      <c r="AI2572" s="9" t="str">
        <f t="shared" si="359"/>
        <v/>
      </c>
    </row>
    <row r="2573" spans="13:35">
      <c r="M2573" s="7" t="str">
        <f>IF(A2573="","",IF(S2573="",IF(A2573="","",VLOOKUP(K2573,calendar_price_2013,MATCH(SUMIF(A$2:A13163,A2573,L$2:L13163),Sheet2!$C$1:$P$1,0)+1,0)),S2573)*L2573)</f>
        <v/>
      </c>
      <c r="N2573" s="7" t="str">
        <f t="shared" si="354"/>
        <v/>
      </c>
      <c r="O2573" s="7" t="str">
        <f t="shared" si="355"/>
        <v/>
      </c>
      <c r="R2573" s="7" t="str">
        <f t="shared" si="356"/>
        <v/>
      </c>
      <c r="W2573" s="9" t="str">
        <f t="shared" si="357"/>
        <v/>
      </c>
      <c r="AH2573" s="9" t="str">
        <f t="shared" si="358"/>
        <v/>
      </c>
      <c r="AI2573" s="9" t="str">
        <f t="shared" si="359"/>
        <v/>
      </c>
    </row>
    <row r="2574" spans="13:35">
      <c r="M2574" s="7" t="str">
        <f>IF(A2574="","",IF(S2574="",IF(A2574="","",VLOOKUP(K2574,calendar_price_2013,MATCH(SUMIF(A$2:A13164,A2574,L$2:L13164),Sheet2!$C$1:$P$1,0)+1,0)),S2574)*L2574)</f>
        <v/>
      </c>
      <c r="N2574" s="7" t="str">
        <f t="shared" si="354"/>
        <v/>
      </c>
      <c r="O2574" s="7" t="str">
        <f t="shared" si="355"/>
        <v/>
      </c>
      <c r="R2574" s="7" t="str">
        <f t="shared" si="356"/>
        <v/>
      </c>
      <c r="W2574" s="9" t="str">
        <f t="shared" si="357"/>
        <v/>
      </c>
      <c r="AH2574" s="9" t="str">
        <f t="shared" si="358"/>
        <v/>
      </c>
      <c r="AI2574" s="9" t="str">
        <f t="shared" si="359"/>
        <v/>
      </c>
    </row>
    <row r="2575" spans="13:35">
      <c r="M2575" s="7" t="str">
        <f>IF(A2575="","",IF(S2575="",IF(A2575="","",VLOOKUP(K2575,calendar_price_2013,MATCH(SUMIF(A$2:A13165,A2575,L$2:L13165),Sheet2!$C$1:$P$1,0)+1,0)),S2575)*L2575)</f>
        <v/>
      </c>
      <c r="N2575" s="7" t="str">
        <f t="shared" si="354"/>
        <v/>
      </c>
      <c r="O2575" s="7" t="str">
        <f t="shared" si="355"/>
        <v/>
      </c>
      <c r="R2575" s="7" t="str">
        <f t="shared" si="356"/>
        <v/>
      </c>
      <c r="W2575" s="9" t="str">
        <f t="shared" si="357"/>
        <v/>
      </c>
      <c r="AH2575" s="9" t="str">
        <f t="shared" si="358"/>
        <v/>
      </c>
      <c r="AI2575" s="9" t="str">
        <f t="shared" si="359"/>
        <v/>
      </c>
    </row>
    <row r="2576" spans="13:35">
      <c r="M2576" s="7" t="str">
        <f>IF(A2576="","",IF(S2576="",IF(A2576="","",VLOOKUP(K2576,calendar_price_2013,MATCH(SUMIF(A$2:A13166,A2576,L$2:L13166),Sheet2!$C$1:$P$1,0)+1,0)),S2576)*L2576)</f>
        <v/>
      </c>
      <c r="N2576" s="7" t="str">
        <f t="shared" si="354"/>
        <v/>
      </c>
      <c r="O2576" s="7" t="str">
        <f t="shared" si="355"/>
        <v/>
      </c>
      <c r="R2576" s="7" t="str">
        <f t="shared" si="356"/>
        <v/>
      </c>
      <c r="W2576" s="9" t="str">
        <f t="shared" si="357"/>
        <v/>
      </c>
      <c r="AH2576" s="9" t="str">
        <f t="shared" si="358"/>
        <v/>
      </c>
      <c r="AI2576" s="9" t="str">
        <f t="shared" si="359"/>
        <v/>
      </c>
    </row>
    <row r="2577" spans="13:35">
      <c r="M2577" s="7" t="str">
        <f>IF(A2577="","",IF(S2577="",IF(A2577="","",VLOOKUP(K2577,calendar_price_2013,MATCH(SUMIF(A$2:A13167,A2577,L$2:L13167),Sheet2!$C$1:$P$1,0)+1,0)),S2577)*L2577)</f>
        <v/>
      </c>
      <c r="N2577" s="7" t="str">
        <f t="shared" si="354"/>
        <v/>
      </c>
      <c r="O2577" s="7" t="str">
        <f t="shared" si="355"/>
        <v/>
      </c>
      <c r="R2577" s="7" t="str">
        <f t="shared" si="356"/>
        <v/>
      </c>
      <c r="W2577" s="9" t="str">
        <f t="shared" si="357"/>
        <v/>
      </c>
      <c r="AH2577" s="9" t="str">
        <f t="shared" si="358"/>
        <v/>
      </c>
      <c r="AI2577" s="9" t="str">
        <f t="shared" si="359"/>
        <v/>
      </c>
    </row>
    <row r="2578" spans="13:35">
      <c r="M2578" s="7" t="str">
        <f>IF(A2578="","",IF(S2578="",IF(A2578="","",VLOOKUP(K2578,calendar_price_2013,MATCH(SUMIF(A$2:A13168,A2578,L$2:L13168),Sheet2!$C$1:$P$1,0)+1,0)),S2578)*L2578)</f>
        <v/>
      </c>
      <c r="N2578" s="7" t="str">
        <f t="shared" si="354"/>
        <v/>
      </c>
      <c r="O2578" s="7" t="str">
        <f t="shared" si="355"/>
        <v/>
      </c>
      <c r="R2578" s="7" t="str">
        <f t="shared" si="356"/>
        <v/>
      </c>
      <c r="W2578" s="9" t="str">
        <f t="shared" si="357"/>
        <v/>
      </c>
      <c r="AH2578" s="9" t="str">
        <f t="shared" si="358"/>
        <v/>
      </c>
      <c r="AI2578" s="9" t="str">
        <f t="shared" si="359"/>
        <v/>
      </c>
    </row>
    <row r="2579" spans="13:35">
      <c r="M2579" s="7" t="str">
        <f>IF(A2579="","",IF(S2579="",IF(A2579="","",VLOOKUP(K2579,calendar_price_2013,MATCH(SUMIF(A$2:A13169,A2579,L$2:L13169),Sheet2!$C$1:$P$1,0)+1,0)),S2579)*L2579)</f>
        <v/>
      </c>
      <c r="N2579" s="7" t="str">
        <f t="shared" si="354"/>
        <v/>
      </c>
      <c r="O2579" s="7" t="str">
        <f t="shared" si="355"/>
        <v/>
      </c>
      <c r="R2579" s="7" t="str">
        <f t="shared" si="356"/>
        <v/>
      </c>
      <c r="W2579" s="9" t="str">
        <f t="shared" si="357"/>
        <v/>
      </c>
      <c r="AH2579" s="9" t="str">
        <f t="shared" si="358"/>
        <v/>
      </c>
      <c r="AI2579" s="9" t="str">
        <f t="shared" si="359"/>
        <v/>
      </c>
    </row>
    <row r="2580" spans="13:35">
      <c r="M2580" s="7" t="str">
        <f>IF(A2580="","",IF(S2580="",IF(A2580="","",VLOOKUP(K2580,calendar_price_2013,MATCH(SUMIF(A$2:A13170,A2580,L$2:L13170),Sheet2!$C$1:$P$1,0)+1,0)),S2580)*L2580)</f>
        <v/>
      </c>
      <c r="N2580" s="7" t="str">
        <f t="shared" si="354"/>
        <v/>
      </c>
      <c r="O2580" s="7" t="str">
        <f t="shared" si="355"/>
        <v/>
      </c>
      <c r="R2580" s="7" t="str">
        <f t="shared" si="356"/>
        <v/>
      </c>
      <c r="W2580" s="9" t="str">
        <f t="shared" si="357"/>
        <v/>
      </c>
      <c r="AH2580" s="9" t="str">
        <f t="shared" si="358"/>
        <v/>
      </c>
      <c r="AI2580" s="9" t="str">
        <f t="shared" si="359"/>
        <v/>
      </c>
    </row>
    <row r="2581" spans="13:35">
      <c r="M2581" s="7" t="str">
        <f>IF(A2581="","",IF(S2581="",IF(A2581="","",VLOOKUP(K2581,calendar_price_2013,MATCH(SUMIF(A$2:A13171,A2581,L$2:L13171),Sheet2!$C$1:$P$1,0)+1,0)),S2581)*L2581)</f>
        <v/>
      </c>
      <c r="N2581" s="7" t="str">
        <f t="shared" si="354"/>
        <v/>
      </c>
      <c r="O2581" s="7" t="str">
        <f t="shared" si="355"/>
        <v/>
      </c>
      <c r="R2581" s="7" t="str">
        <f t="shared" si="356"/>
        <v/>
      </c>
      <c r="W2581" s="9" t="str">
        <f t="shared" si="357"/>
        <v/>
      </c>
      <c r="AH2581" s="9" t="str">
        <f t="shared" si="358"/>
        <v/>
      </c>
      <c r="AI2581" s="9" t="str">
        <f t="shared" si="359"/>
        <v/>
      </c>
    </row>
    <row r="2582" spans="13:35">
      <c r="M2582" s="7" t="str">
        <f>IF(A2582="","",IF(S2582="",IF(A2582="","",VLOOKUP(K2582,calendar_price_2013,MATCH(SUMIF(A$2:A13172,A2582,L$2:L13172),Sheet2!$C$1:$P$1,0)+1,0)),S2582)*L2582)</f>
        <v/>
      </c>
      <c r="N2582" s="7" t="str">
        <f t="shared" si="354"/>
        <v/>
      </c>
      <c r="O2582" s="7" t="str">
        <f t="shared" si="355"/>
        <v/>
      </c>
      <c r="R2582" s="7" t="str">
        <f t="shared" si="356"/>
        <v/>
      </c>
      <c r="W2582" s="9" t="str">
        <f t="shared" si="357"/>
        <v/>
      </c>
      <c r="AH2582" s="9" t="str">
        <f t="shared" si="358"/>
        <v/>
      </c>
      <c r="AI2582" s="9" t="str">
        <f t="shared" si="359"/>
        <v/>
      </c>
    </row>
    <row r="2583" spans="13:35">
      <c r="M2583" s="7" t="str">
        <f>IF(A2583="","",IF(S2583="",IF(A2583="","",VLOOKUP(K2583,calendar_price_2013,MATCH(SUMIF(A$2:A13173,A2583,L$2:L13173),Sheet2!$C$1:$P$1,0)+1,0)),S2583)*L2583)</f>
        <v/>
      </c>
      <c r="N2583" s="7" t="str">
        <f t="shared" si="354"/>
        <v/>
      </c>
      <c r="O2583" s="7" t="str">
        <f t="shared" si="355"/>
        <v/>
      </c>
      <c r="R2583" s="7" t="str">
        <f t="shared" si="356"/>
        <v/>
      </c>
      <c r="W2583" s="9" t="str">
        <f t="shared" si="357"/>
        <v/>
      </c>
      <c r="AH2583" s="9" t="str">
        <f t="shared" si="358"/>
        <v/>
      </c>
      <c r="AI2583" s="9" t="str">
        <f t="shared" si="359"/>
        <v/>
      </c>
    </row>
    <row r="2584" spans="13:35">
      <c r="M2584" s="7" t="str">
        <f>IF(A2584="","",IF(S2584="",IF(A2584="","",VLOOKUP(K2584,calendar_price_2013,MATCH(SUMIF(A$2:A13174,A2584,L$2:L13174),Sheet2!$C$1:$P$1,0)+1,0)),S2584)*L2584)</f>
        <v/>
      </c>
      <c r="N2584" s="7" t="str">
        <f t="shared" si="354"/>
        <v/>
      </c>
      <c r="O2584" s="7" t="str">
        <f t="shared" si="355"/>
        <v/>
      </c>
      <c r="R2584" s="7" t="str">
        <f t="shared" si="356"/>
        <v/>
      </c>
      <c r="W2584" s="9" t="str">
        <f t="shared" si="357"/>
        <v/>
      </c>
      <c r="AH2584" s="9" t="str">
        <f t="shared" si="358"/>
        <v/>
      </c>
      <c r="AI2584" s="9" t="str">
        <f t="shared" si="359"/>
        <v/>
      </c>
    </row>
    <row r="2585" spans="13:35">
      <c r="M2585" s="7" t="str">
        <f>IF(A2585="","",IF(S2585="",IF(A2585="","",VLOOKUP(K2585,calendar_price_2013,MATCH(SUMIF(A$2:A13175,A2585,L$2:L13175),Sheet2!$C$1:$P$1,0)+1,0)),S2585)*L2585)</f>
        <v/>
      </c>
      <c r="N2585" s="7" t="str">
        <f t="shared" si="354"/>
        <v/>
      </c>
      <c r="O2585" s="7" t="str">
        <f t="shared" si="355"/>
        <v/>
      </c>
      <c r="R2585" s="7" t="str">
        <f t="shared" si="356"/>
        <v/>
      </c>
      <c r="W2585" s="9" t="str">
        <f t="shared" si="357"/>
        <v/>
      </c>
      <c r="AH2585" s="9" t="str">
        <f t="shared" si="358"/>
        <v/>
      </c>
      <c r="AI2585" s="9" t="str">
        <f t="shared" si="359"/>
        <v/>
      </c>
    </row>
    <row r="2586" spans="13:35">
      <c r="M2586" s="7" t="str">
        <f>IF(A2586="","",IF(S2586="",IF(A2586="","",VLOOKUP(K2586,calendar_price_2013,MATCH(SUMIF(A$2:A13176,A2586,L$2:L13176),Sheet2!$C$1:$P$1,0)+1,0)),S2586)*L2586)</f>
        <v/>
      </c>
      <c r="N2586" s="7" t="str">
        <f t="shared" si="354"/>
        <v/>
      </c>
      <c r="O2586" s="7" t="str">
        <f t="shared" si="355"/>
        <v/>
      </c>
      <c r="R2586" s="7" t="str">
        <f t="shared" si="356"/>
        <v/>
      </c>
      <c r="W2586" s="9" t="str">
        <f t="shared" si="357"/>
        <v/>
      </c>
      <c r="AH2586" s="9" t="str">
        <f t="shared" si="358"/>
        <v/>
      </c>
      <c r="AI2586" s="9" t="str">
        <f t="shared" si="359"/>
        <v/>
      </c>
    </row>
    <row r="2587" spans="13:35">
      <c r="M2587" s="7" t="str">
        <f>IF(A2587="","",IF(S2587="",IF(A2587="","",VLOOKUP(K2587,calendar_price_2013,MATCH(SUMIF(A$2:A13177,A2587,L$2:L13177),Sheet2!$C$1:$P$1,0)+1,0)),S2587)*L2587)</f>
        <v/>
      </c>
      <c r="N2587" s="7" t="str">
        <f t="shared" si="354"/>
        <v/>
      </c>
      <c r="O2587" s="7" t="str">
        <f t="shared" si="355"/>
        <v/>
      </c>
      <c r="R2587" s="7" t="str">
        <f t="shared" si="356"/>
        <v/>
      </c>
      <c r="W2587" s="9" t="str">
        <f t="shared" si="357"/>
        <v/>
      </c>
      <c r="AH2587" s="9" t="str">
        <f t="shared" si="358"/>
        <v/>
      </c>
      <c r="AI2587" s="9" t="str">
        <f t="shared" si="359"/>
        <v/>
      </c>
    </row>
    <row r="2588" spans="13:35">
      <c r="M2588" s="7" t="str">
        <f>IF(A2588="","",IF(S2588="",IF(A2588="","",VLOOKUP(K2588,calendar_price_2013,MATCH(SUMIF(A$2:A13178,A2588,L$2:L13178),Sheet2!$C$1:$P$1,0)+1,0)),S2588)*L2588)</f>
        <v/>
      </c>
      <c r="N2588" s="7" t="str">
        <f t="shared" si="354"/>
        <v/>
      </c>
      <c r="O2588" s="7" t="str">
        <f t="shared" si="355"/>
        <v/>
      </c>
      <c r="R2588" s="7" t="str">
        <f t="shared" si="356"/>
        <v/>
      </c>
      <c r="W2588" s="9" t="str">
        <f t="shared" si="357"/>
        <v/>
      </c>
      <c r="AH2588" s="9" t="str">
        <f t="shared" si="358"/>
        <v/>
      </c>
      <c r="AI2588" s="9" t="str">
        <f t="shared" si="359"/>
        <v/>
      </c>
    </row>
    <row r="2589" spans="13:35">
      <c r="M2589" s="7" t="str">
        <f>IF(A2589="","",IF(S2589="",IF(A2589="","",VLOOKUP(K2589,calendar_price_2013,MATCH(SUMIF(A$2:A13179,A2589,L$2:L13179),Sheet2!$C$1:$P$1,0)+1,0)),S2589)*L2589)</f>
        <v/>
      </c>
      <c r="N2589" s="7" t="str">
        <f t="shared" si="354"/>
        <v/>
      </c>
      <c r="O2589" s="7" t="str">
        <f t="shared" si="355"/>
        <v/>
      </c>
      <c r="R2589" s="7" t="str">
        <f t="shared" si="356"/>
        <v/>
      </c>
      <c r="W2589" s="9" t="str">
        <f t="shared" si="357"/>
        <v/>
      </c>
      <c r="AH2589" s="9" t="str">
        <f t="shared" si="358"/>
        <v/>
      </c>
      <c r="AI2589" s="9" t="str">
        <f t="shared" si="359"/>
        <v/>
      </c>
    </row>
    <row r="2590" spans="13:35">
      <c r="M2590" s="7" t="str">
        <f>IF(A2590="","",IF(S2590="",IF(A2590="","",VLOOKUP(K2590,calendar_price_2013,MATCH(SUMIF(A$2:A13180,A2590,L$2:L13180),Sheet2!$C$1:$P$1,0)+1,0)),S2590)*L2590)</f>
        <v/>
      </c>
      <c r="N2590" s="7" t="str">
        <f t="shared" si="354"/>
        <v/>
      </c>
      <c r="O2590" s="7" t="str">
        <f t="shared" si="355"/>
        <v/>
      </c>
      <c r="R2590" s="7" t="str">
        <f t="shared" si="356"/>
        <v/>
      </c>
      <c r="W2590" s="9" t="str">
        <f t="shared" si="357"/>
        <v/>
      </c>
      <c r="AH2590" s="9" t="str">
        <f t="shared" si="358"/>
        <v/>
      </c>
      <c r="AI2590" s="9" t="str">
        <f t="shared" si="359"/>
        <v/>
      </c>
    </row>
    <row r="2591" spans="13:35">
      <c r="M2591" s="7" t="str">
        <f>IF(A2591="","",IF(S2591="",IF(A2591="","",VLOOKUP(K2591,calendar_price_2013,MATCH(SUMIF(A$2:A13181,A2591,L$2:L13181),Sheet2!$C$1:$P$1,0)+1,0)),S2591)*L2591)</f>
        <v/>
      </c>
      <c r="N2591" s="7" t="str">
        <f t="shared" si="354"/>
        <v/>
      </c>
      <c r="O2591" s="7" t="str">
        <f t="shared" si="355"/>
        <v/>
      </c>
      <c r="R2591" s="7" t="str">
        <f t="shared" si="356"/>
        <v/>
      </c>
      <c r="W2591" s="9" t="str">
        <f t="shared" si="357"/>
        <v/>
      </c>
      <c r="AH2591" s="9" t="str">
        <f t="shared" si="358"/>
        <v/>
      </c>
      <c r="AI2591" s="9" t="str">
        <f t="shared" si="359"/>
        <v/>
      </c>
    </row>
    <row r="2592" spans="13:35">
      <c r="M2592" s="7" t="str">
        <f>IF(A2592="","",IF(S2592="",IF(A2592="","",VLOOKUP(K2592,calendar_price_2013,MATCH(SUMIF(A$2:A13182,A2592,L$2:L13182),Sheet2!$C$1:$P$1,0)+1,0)),S2592)*L2592)</f>
        <v/>
      </c>
      <c r="N2592" s="7" t="str">
        <f t="shared" ref="N2592:N2655" si="360">IF(A2592="","",IF(T2592=1,0,M2592*0.2))</f>
        <v/>
      </c>
      <c r="O2592" s="7" t="str">
        <f t="shared" ref="O2592:O2655" si="361">IF(H2592="","",SUMIF(A2592:A13183,A2592,M2592:M13183)+SUMIF(A2592:A13183,A2592,N2592:N13183))</f>
        <v/>
      </c>
      <c r="R2592" s="7" t="str">
        <f t="shared" si="356"/>
        <v/>
      </c>
      <c r="W2592" s="9" t="str">
        <f t="shared" si="357"/>
        <v/>
      </c>
      <c r="AH2592" s="9" t="str">
        <f t="shared" si="358"/>
        <v/>
      </c>
      <c r="AI2592" s="9" t="str">
        <f t="shared" si="359"/>
        <v/>
      </c>
    </row>
    <row r="2593" spans="13:35">
      <c r="M2593" s="7" t="str">
        <f>IF(A2593="","",IF(S2593="",IF(A2593="","",VLOOKUP(K2593,calendar_price_2013,MATCH(SUMIF(A$2:A13183,A2593,L$2:L13183),Sheet2!$C$1:$P$1,0)+1,0)),S2593)*L2593)</f>
        <v/>
      </c>
      <c r="N2593" s="7" t="str">
        <f t="shared" si="360"/>
        <v/>
      </c>
      <c r="O2593" s="7" t="str">
        <f t="shared" si="361"/>
        <v/>
      </c>
      <c r="R2593" s="7" t="str">
        <f t="shared" ref="R2593:R2656" si="362">IF(ISBLANK(Q2593),"",Q2593-O2593)</f>
        <v/>
      </c>
      <c r="W2593" s="9" t="str">
        <f t="shared" ref="W2593:W2656" si="363">IF(B2593="","",IF(AC2593="",0,1))</f>
        <v/>
      </c>
      <c r="AH2593" s="9" t="str">
        <f t="shared" ref="AH2593:AH2656" si="364">IF(H2593="","",SUMIF(A2593:A13184,A2593,L2593:L13184))</f>
        <v/>
      </c>
      <c r="AI2593" s="9" t="str">
        <f t="shared" ref="AI2593:AI2656" si="365">IF(AH2593="","",AH2593/100)</f>
        <v/>
      </c>
    </row>
    <row r="2594" spans="13:35">
      <c r="M2594" s="7" t="str">
        <f>IF(A2594="","",IF(S2594="",IF(A2594="","",VLOOKUP(K2594,calendar_price_2013,MATCH(SUMIF(A$2:A13184,A2594,L$2:L13184),Sheet2!$C$1:$P$1,0)+1,0)),S2594)*L2594)</f>
        <v/>
      </c>
      <c r="N2594" s="7" t="str">
        <f t="shared" si="360"/>
        <v/>
      </c>
      <c r="O2594" s="7" t="str">
        <f t="shared" si="361"/>
        <v/>
      </c>
      <c r="R2594" s="7" t="str">
        <f t="shared" si="362"/>
        <v/>
      </c>
      <c r="W2594" s="9" t="str">
        <f t="shared" si="363"/>
        <v/>
      </c>
      <c r="AH2594" s="9" t="str">
        <f t="shared" si="364"/>
        <v/>
      </c>
      <c r="AI2594" s="9" t="str">
        <f t="shared" si="365"/>
        <v/>
      </c>
    </row>
    <row r="2595" spans="13:35">
      <c r="M2595" s="7" t="str">
        <f>IF(A2595="","",IF(S2595="",IF(A2595="","",VLOOKUP(K2595,calendar_price_2013,MATCH(SUMIF(A$2:A13185,A2595,L$2:L13185),Sheet2!$C$1:$P$1,0)+1,0)),S2595)*L2595)</f>
        <v/>
      </c>
      <c r="N2595" s="7" t="str">
        <f t="shared" si="360"/>
        <v/>
      </c>
      <c r="O2595" s="7" t="str">
        <f t="shared" si="361"/>
        <v/>
      </c>
      <c r="R2595" s="7" t="str">
        <f t="shared" si="362"/>
        <v/>
      </c>
      <c r="W2595" s="9" t="str">
        <f t="shared" si="363"/>
        <v/>
      </c>
      <c r="AH2595" s="9" t="str">
        <f t="shared" si="364"/>
        <v/>
      </c>
      <c r="AI2595" s="9" t="str">
        <f t="shared" si="365"/>
        <v/>
      </c>
    </row>
    <row r="2596" spans="13:35">
      <c r="M2596" s="7" t="str">
        <f>IF(A2596="","",IF(S2596="",IF(A2596="","",VLOOKUP(K2596,calendar_price_2013,MATCH(SUMIF(A$2:A13186,A2596,L$2:L13186),Sheet2!$C$1:$P$1,0)+1,0)),S2596)*L2596)</f>
        <v/>
      </c>
      <c r="N2596" s="7" t="str">
        <f t="shared" si="360"/>
        <v/>
      </c>
      <c r="O2596" s="7" t="str">
        <f t="shared" si="361"/>
        <v/>
      </c>
      <c r="R2596" s="7" t="str">
        <f t="shared" si="362"/>
        <v/>
      </c>
      <c r="W2596" s="9" t="str">
        <f t="shared" si="363"/>
        <v/>
      </c>
      <c r="AH2596" s="9" t="str">
        <f t="shared" si="364"/>
        <v/>
      </c>
      <c r="AI2596" s="9" t="str">
        <f t="shared" si="365"/>
        <v/>
      </c>
    </row>
    <row r="2597" spans="13:35">
      <c r="M2597" s="7" t="str">
        <f>IF(A2597="","",IF(S2597="",IF(A2597="","",VLOOKUP(K2597,calendar_price_2013,MATCH(SUMIF(A$2:A13187,A2597,L$2:L13187),Sheet2!$C$1:$P$1,0)+1,0)),S2597)*L2597)</f>
        <v/>
      </c>
      <c r="N2597" s="7" t="str">
        <f t="shared" si="360"/>
        <v/>
      </c>
      <c r="O2597" s="7" t="str">
        <f t="shared" si="361"/>
        <v/>
      </c>
      <c r="R2597" s="7" t="str">
        <f t="shared" si="362"/>
        <v/>
      </c>
      <c r="W2597" s="9" t="str">
        <f t="shared" si="363"/>
        <v/>
      </c>
      <c r="AH2597" s="9" t="str">
        <f t="shared" si="364"/>
        <v/>
      </c>
      <c r="AI2597" s="9" t="str">
        <f t="shared" si="365"/>
        <v/>
      </c>
    </row>
    <row r="2598" spans="13:35">
      <c r="M2598" s="7" t="str">
        <f>IF(A2598="","",IF(S2598="",IF(A2598="","",VLOOKUP(K2598,calendar_price_2013,MATCH(SUMIF(A$2:A13188,A2598,L$2:L13188),Sheet2!$C$1:$P$1,0)+1,0)),S2598)*L2598)</f>
        <v/>
      </c>
      <c r="N2598" s="7" t="str">
        <f t="shared" si="360"/>
        <v/>
      </c>
      <c r="O2598" s="7" t="str">
        <f t="shared" si="361"/>
        <v/>
      </c>
      <c r="R2598" s="7" t="str">
        <f t="shared" si="362"/>
        <v/>
      </c>
      <c r="W2598" s="9" t="str">
        <f t="shared" si="363"/>
        <v/>
      </c>
      <c r="AH2598" s="9" t="str">
        <f t="shared" si="364"/>
        <v/>
      </c>
      <c r="AI2598" s="9" t="str">
        <f t="shared" si="365"/>
        <v/>
      </c>
    </row>
    <row r="2599" spans="13:35">
      <c r="M2599" s="7" t="str">
        <f>IF(A2599="","",IF(S2599="",IF(A2599="","",VLOOKUP(K2599,calendar_price_2013,MATCH(SUMIF(A$2:A13189,A2599,L$2:L13189),Sheet2!$C$1:$P$1,0)+1,0)),S2599)*L2599)</f>
        <v/>
      </c>
      <c r="N2599" s="7" t="str">
        <f t="shared" si="360"/>
        <v/>
      </c>
      <c r="O2599" s="7" t="str">
        <f t="shared" si="361"/>
        <v/>
      </c>
      <c r="R2599" s="7" t="str">
        <f t="shared" si="362"/>
        <v/>
      </c>
      <c r="W2599" s="9" t="str">
        <f t="shared" si="363"/>
        <v/>
      </c>
      <c r="AH2599" s="9" t="str">
        <f t="shared" si="364"/>
        <v/>
      </c>
      <c r="AI2599" s="9" t="str">
        <f t="shared" si="365"/>
        <v/>
      </c>
    </row>
    <row r="2600" spans="13:35">
      <c r="M2600" s="7" t="str">
        <f>IF(A2600="","",IF(S2600="",IF(A2600="","",VLOOKUP(K2600,calendar_price_2013,MATCH(SUMIF(A$2:A13190,A2600,L$2:L13190),Sheet2!$C$1:$P$1,0)+1,0)),S2600)*L2600)</f>
        <v/>
      </c>
      <c r="N2600" s="7" t="str">
        <f t="shared" si="360"/>
        <v/>
      </c>
      <c r="O2600" s="7" t="str">
        <f t="shared" si="361"/>
        <v/>
      </c>
      <c r="R2600" s="7" t="str">
        <f t="shared" si="362"/>
        <v/>
      </c>
      <c r="W2600" s="9" t="str">
        <f t="shared" si="363"/>
        <v/>
      </c>
      <c r="AH2600" s="9" t="str">
        <f t="shared" si="364"/>
        <v/>
      </c>
      <c r="AI2600" s="9" t="str">
        <f t="shared" si="365"/>
        <v/>
      </c>
    </row>
    <row r="2601" spans="13:35">
      <c r="M2601" s="7" t="str">
        <f>IF(A2601="","",IF(S2601="",IF(A2601="","",VLOOKUP(K2601,calendar_price_2013,MATCH(SUMIF(A$2:A13191,A2601,L$2:L13191),Sheet2!$C$1:$P$1,0)+1,0)),S2601)*L2601)</f>
        <v/>
      </c>
      <c r="N2601" s="7" t="str">
        <f t="shared" si="360"/>
        <v/>
      </c>
      <c r="O2601" s="7" t="str">
        <f t="shared" si="361"/>
        <v/>
      </c>
      <c r="R2601" s="7" t="str">
        <f t="shared" si="362"/>
        <v/>
      </c>
      <c r="W2601" s="9" t="str">
        <f t="shared" si="363"/>
        <v/>
      </c>
      <c r="AH2601" s="9" t="str">
        <f t="shared" si="364"/>
        <v/>
      </c>
      <c r="AI2601" s="9" t="str">
        <f t="shared" si="365"/>
        <v/>
      </c>
    </row>
    <row r="2602" spans="13:35">
      <c r="M2602" s="7" t="str">
        <f>IF(A2602="","",IF(S2602="",IF(A2602="","",VLOOKUP(K2602,calendar_price_2013,MATCH(SUMIF(A$2:A13192,A2602,L$2:L13192),Sheet2!$C$1:$P$1,0)+1,0)),S2602)*L2602)</f>
        <v/>
      </c>
      <c r="N2602" s="7" t="str">
        <f t="shared" si="360"/>
        <v/>
      </c>
      <c r="O2602" s="7" t="str">
        <f t="shared" si="361"/>
        <v/>
      </c>
      <c r="R2602" s="7" t="str">
        <f t="shared" si="362"/>
        <v/>
      </c>
      <c r="W2602" s="9" t="str">
        <f t="shared" si="363"/>
        <v/>
      </c>
      <c r="AH2602" s="9" t="str">
        <f t="shared" si="364"/>
        <v/>
      </c>
      <c r="AI2602" s="9" t="str">
        <f t="shared" si="365"/>
        <v/>
      </c>
    </row>
    <row r="2603" spans="13:35">
      <c r="M2603" s="7" t="str">
        <f>IF(A2603="","",IF(S2603="",IF(A2603="","",VLOOKUP(K2603,calendar_price_2013,MATCH(SUMIF(A$2:A13193,A2603,L$2:L13193),Sheet2!$C$1:$P$1,0)+1,0)),S2603)*L2603)</f>
        <v/>
      </c>
      <c r="N2603" s="7" t="str">
        <f t="shared" si="360"/>
        <v/>
      </c>
      <c r="O2603" s="7" t="str">
        <f t="shared" si="361"/>
        <v/>
      </c>
      <c r="R2603" s="7" t="str">
        <f t="shared" si="362"/>
        <v/>
      </c>
      <c r="W2603" s="9" t="str">
        <f t="shared" si="363"/>
        <v/>
      </c>
      <c r="AH2603" s="9" t="str">
        <f t="shared" si="364"/>
        <v/>
      </c>
      <c r="AI2603" s="9" t="str">
        <f t="shared" si="365"/>
        <v/>
      </c>
    </row>
    <row r="2604" spans="13:35">
      <c r="M2604" s="7" t="str">
        <f>IF(A2604="","",IF(S2604="",IF(A2604="","",VLOOKUP(K2604,calendar_price_2013,MATCH(SUMIF(A$2:A13194,A2604,L$2:L13194),Sheet2!$C$1:$P$1,0)+1,0)),S2604)*L2604)</f>
        <v/>
      </c>
      <c r="N2604" s="7" t="str">
        <f t="shared" si="360"/>
        <v/>
      </c>
      <c r="O2604" s="7" t="str">
        <f t="shared" si="361"/>
        <v/>
      </c>
      <c r="R2604" s="7" t="str">
        <f t="shared" si="362"/>
        <v/>
      </c>
      <c r="W2604" s="9" t="str">
        <f t="shared" si="363"/>
        <v/>
      </c>
      <c r="AH2604" s="9" t="str">
        <f t="shared" si="364"/>
        <v/>
      </c>
      <c r="AI2604" s="9" t="str">
        <f t="shared" si="365"/>
        <v/>
      </c>
    </row>
    <row r="2605" spans="13:35">
      <c r="M2605" s="7" t="str">
        <f>IF(A2605="","",IF(S2605="",IF(A2605="","",VLOOKUP(K2605,calendar_price_2013,MATCH(SUMIF(A$2:A13195,A2605,L$2:L13195),Sheet2!$C$1:$P$1,0)+1,0)),S2605)*L2605)</f>
        <v/>
      </c>
      <c r="N2605" s="7" t="str">
        <f t="shared" si="360"/>
        <v/>
      </c>
      <c r="O2605" s="7" t="str">
        <f t="shared" si="361"/>
        <v/>
      </c>
      <c r="R2605" s="7" t="str">
        <f t="shared" si="362"/>
        <v/>
      </c>
      <c r="W2605" s="9" t="str">
        <f t="shared" si="363"/>
        <v/>
      </c>
      <c r="AH2605" s="9" t="str">
        <f t="shared" si="364"/>
        <v/>
      </c>
      <c r="AI2605" s="9" t="str">
        <f t="shared" si="365"/>
        <v/>
      </c>
    </row>
    <row r="2606" spans="13:35">
      <c r="M2606" s="7" t="str">
        <f>IF(A2606="","",IF(S2606="",IF(A2606="","",VLOOKUP(K2606,calendar_price_2013,MATCH(SUMIF(A$2:A13196,A2606,L$2:L13196),Sheet2!$C$1:$P$1,0)+1,0)),S2606)*L2606)</f>
        <v/>
      </c>
      <c r="N2606" s="7" t="str">
        <f t="shared" si="360"/>
        <v/>
      </c>
      <c r="O2606" s="7" t="str">
        <f t="shared" si="361"/>
        <v/>
      </c>
      <c r="R2606" s="7" t="str">
        <f t="shared" si="362"/>
        <v/>
      </c>
      <c r="W2606" s="9" t="str">
        <f t="shared" si="363"/>
        <v/>
      </c>
      <c r="AH2606" s="9" t="str">
        <f t="shared" si="364"/>
        <v/>
      </c>
      <c r="AI2606" s="9" t="str">
        <f t="shared" si="365"/>
        <v/>
      </c>
    </row>
    <row r="2607" spans="13:35">
      <c r="M2607" s="7" t="str">
        <f>IF(A2607="","",IF(S2607="",IF(A2607="","",VLOOKUP(K2607,calendar_price_2013,MATCH(SUMIF(A$2:A13197,A2607,L$2:L13197),Sheet2!$C$1:$P$1,0)+1,0)),S2607)*L2607)</f>
        <v/>
      </c>
      <c r="N2607" s="7" t="str">
        <f t="shared" si="360"/>
        <v/>
      </c>
      <c r="O2607" s="7" t="str">
        <f t="shared" si="361"/>
        <v/>
      </c>
      <c r="R2607" s="7" t="str">
        <f t="shared" si="362"/>
        <v/>
      </c>
      <c r="W2607" s="9" t="str">
        <f t="shared" si="363"/>
        <v/>
      </c>
      <c r="AH2607" s="9" t="str">
        <f t="shared" si="364"/>
        <v/>
      </c>
      <c r="AI2607" s="9" t="str">
        <f t="shared" si="365"/>
        <v/>
      </c>
    </row>
    <row r="2608" spans="13:35">
      <c r="M2608" s="7" t="str">
        <f>IF(A2608="","",IF(S2608="",IF(A2608="","",VLOOKUP(K2608,calendar_price_2013,MATCH(SUMIF(A$2:A13198,A2608,L$2:L13198),Sheet2!$C$1:$P$1,0)+1,0)),S2608)*L2608)</f>
        <v/>
      </c>
      <c r="N2608" s="7" t="str">
        <f t="shared" si="360"/>
        <v/>
      </c>
      <c r="O2608" s="7" t="str">
        <f t="shared" si="361"/>
        <v/>
      </c>
      <c r="R2608" s="7" t="str">
        <f t="shared" si="362"/>
        <v/>
      </c>
      <c r="W2608" s="9" t="str">
        <f t="shared" si="363"/>
        <v/>
      </c>
      <c r="AH2608" s="9" t="str">
        <f t="shared" si="364"/>
        <v/>
      </c>
      <c r="AI2608" s="9" t="str">
        <f t="shared" si="365"/>
        <v/>
      </c>
    </row>
    <row r="2609" spans="13:35">
      <c r="M2609" s="7" t="str">
        <f>IF(A2609="","",IF(S2609="",IF(A2609="","",VLOOKUP(K2609,calendar_price_2013,MATCH(SUMIF(A$2:A13199,A2609,L$2:L13199),Sheet2!$C$1:$P$1,0)+1,0)),S2609)*L2609)</f>
        <v/>
      </c>
      <c r="N2609" s="7" t="str">
        <f t="shared" si="360"/>
        <v/>
      </c>
      <c r="O2609" s="7" t="str">
        <f t="shared" si="361"/>
        <v/>
      </c>
      <c r="R2609" s="7" t="str">
        <f t="shared" si="362"/>
        <v/>
      </c>
      <c r="W2609" s="9" t="str">
        <f t="shared" si="363"/>
        <v/>
      </c>
      <c r="AH2609" s="9" t="str">
        <f t="shared" si="364"/>
        <v/>
      </c>
      <c r="AI2609" s="9" t="str">
        <f t="shared" si="365"/>
        <v/>
      </c>
    </row>
    <row r="2610" spans="13:35">
      <c r="M2610" s="7" t="str">
        <f>IF(A2610="","",IF(S2610="",IF(A2610="","",VLOOKUP(K2610,calendar_price_2013,MATCH(SUMIF(A$2:A13200,A2610,L$2:L13200),Sheet2!$C$1:$P$1,0)+1,0)),S2610)*L2610)</f>
        <v/>
      </c>
      <c r="N2610" s="7" t="str">
        <f t="shared" si="360"/>
        <v/>
      </c>
      <c r="O2610" s="7" t="str">
        <f t="shared" si="361"/>
        <v/>
      </c>
      <c r="R2610" s="7" t="str">
        <f t="shared" si="362"/>
        <v/>
      </c>
      <c r="W2610" s="9" t="str">
        <f t="shared" si="363"/>
        <v/>
      </c>
      <c r="AH2610" s="9" t="str">
        <f t="shared" si="364"/>
        <v/>
      </c>
      <c r="AI2610" s="9" t="str">
        <f t="shared" si="365"/>
        <v/>
      </c>
    </row>
    <row r="2611" spans="13:35">
      <c r="M2611" s="7" t="str">
        <f>IF(A2611="","",IF(S2611="",IF(A2611="","",VLOOKUP(K2611,calendar_price_2013,MATCH(SUMIF(A$2:A13201,A2611,L$2:L13201),Sheet2!$C$1:$P$1,0)+1,0)),S2611)*L2611)</f>
        <v/>
      </c>
      <c r="N2611" s="7" t="str">
        <f t="shared" si="360"/>
        <v/>
      </c>
      <c r="O2611" s="7" t="str">
        <f t="shared" si="361"/>
        <v/>
      </c>
      <c r="R2611" s="7" t="str">
        <f t="shared" si="362"/>
        <v/>
      </c>
      <c r="W2611" s="9" t="str">
        <f t="shared" si="363"/>
        <v/>
      </c>
      <c r="AH2611" s="9" t="str">
        <f t="shared" si="364"/>
        <v/>
      </c>
      <c r="AI2611" s="9" t="str">
        <f t="shared" si="365"/>
        <v/>
      </c>
    </row>
    <row r="2612" spans="13:35">
      <c r="M2612" s="7" t="str">
        <f>IF(A2612="","",IF(S2612="",IF(A2612="","",VLOOKUP(K2612,calendar_price_2013,MATCH(SUMIF(A$2:A13202,A2612,L$2:L13202),Sheet2!$C$1:$P$1,0)+1,0)),S2612)*L2612)</f>
        <v/>
      </c>
      <c r="N2612" s="7" t="str">
        <f t="shared" si="360"/>
        <v/>
      </c>
      <c r="O2612" s="7" t="str">
        <f t="shared" si="361"/>
        <v/>
      </c>
      <c r="R2612" s="7" t="str">
        <f t="shared" si="362"/>
        <v/>
      </c>
      <c r="W2612" s="9" t="str">
        <f t="shared" si="363"/>
        <v/>
      </c>
      <c r="AH2612" s="9" t="str">
        <f t="shared" si="364"/>
        <v/>
      </c>
      <c r="AI2612" s="9" t="str">
        <f t="shared" si="365"/>
        <v/>
      </c>
    </row>
    <row r="2613" spans="13:35">
      <c r="M2613" s="7" t="str">
        <f>IF(A2613="","",IF(S2613="",IF(A2613="","",VLOOKUP(K2613,calendar_price_2013,MATCH(SUMIF(A$2:A13203,A2613,L$2:L13203),Sheet2!$C$1:$P$1,0)+1,0)),S2613)*L2613)</f>
        <v/>
      </c>
      <c r="N2613" s="7" t="str">
        <f t="shared" si="360"/>
        <v/>
      </c>
      <c r="O2613" s="7" t="str">
        <f t="shared" si="361"/>
        <v/>
      </c>
      <c r="R2613" s="7" t="str">
        <f t="shared" si="362"/>
        <v/>
      </c>
      <c r="W2613" s="9" t="str">
        <f t="shared" si="363"/>
        <v/>
      </c>
      <c r="AH2613" s="9" t="str">
        <f t="shared" si="364"/>
        <v/>
      </c>
      <c r="AI2613" s="9" t="str">
        <f t="shared" si="365"/>
        <v/>
      </c>
    </row>
    <row r="2614" spans="13:35">
      <c r="M2614" s="7" t="str">
        <f>IF(A2614="","",IF(S2614="",IF(A2614="","",VLOOKUP(K2614,calendar_price_2013,MATCH(SUMIF(A$2:A13204,A2614,L$2:L13204),Sheet2!$C$1:$P$1,0)+1,0)),S2614)*L2614)</f>
        <v/>
      </c>
      <c r="N2614" s="7" t="str">
        <f t="shared" si="360"/>
        <v/>
      </c>
      <c r="O2614" s="7" t="str">
        <f t="shared" si="361"/>
        <v/>
      </c>
      <c r="R2614" s="7" t="str">
        <f t="shared" si="362"/>
        <v/>
      </c>
      <c r="W2614" s="9" t="str">
        <f t="shared" si="363"/>
        <v/>
      </c>
      <c r="AH2614" s="9" t="str">
        <f t="shared" si="364"/>
        <v/>
      </c>
      <c r="AI2614" s="9" t="str">
        <f t="shared" si="365"/>
        <v/>
      </c>
    </row>
    <row r="2615" spans="13:35">
      <c r="M2615" s="7" t="str">
        <f>IF(A2615="","",IF(S2615="",IF(A2615="","",VLOOKUP(K2615,calendar_price_2013,MATCH(SUMIF(A$2:A13205,A2615,L$2:L13205),Sheet2!$C$1:$P$1,0)+1,0)),S2615)*L2615)</f>
        <v/>
      </c>
      <c r="N2615" s="7" t="str">
        <f t="shared" si="360"/>
        <v/>
      </c>
      <c r="O2615" s="7" t="str">
        <f t="shared" si="361"/>
        <v/>
      </c>
      <c r="R2615" s="7" t="str">
        <f t="shared" si="362"/>
        <v/>
      </c>
      <c r="W2615" s="9" t="str">
        <f t="shared" si="363"/>
        <v/>
      </c>
      <c r="AH2615" s="9" t="str">
        <f t="shared" si="364"/>
        <v/>
      </c>
      <c r="AI2615" s="9" t="str">
        <f t="shared" si="365"/>
        <v/>
      </c>
    </row>
    <row r="2616" spans="13:35">
      <c r="M2616" s="7" t="str">
        <f>IF(A2616="","",IF(S2616="",IF(A2616="","",VLOOKUP(K2616,calendar_price_2013,MATCH(SUMIF(A$2:A13206,A2616,L$2:L13206),Sheet2!$C$1:$P$1,0)+1,0)),S2616)*L2616)</f>
        <v/>
      </c>
      <c r="N2616" s="7" t="str">
        <f t="shared" si="360"/>
        <v/>
      </c>
      <c r="O2616" s="7" t="str">
        <f t="shared" si="361"/>
        <v/>
      </c>
      <c r="R2616" s="7" t="str">
        <f t="shared" si="362"/>
        <v/>
      </c>
      <c r="W2616" s="9" t="str">
        <f t="shared" si="363"/>
        <v/>
      </c>
      <c r="AH2616" s="9" t="str">
        <f t="shared" si="364"/>
        <v/>
      </c>
      <c r="AI2616" s="9" t="str">
        <f t="shared" si="365"/>
        <v/>
      </c>
    </row>
    <row r="2617" spans="13:35">
      <c r="M2617" s="7" t="str">
        <f>IF(A2617="","",IF(S2617="",IF(A2617="","",VLOOKUP(K2617,calendar_price_2013,MATCH(SUMIF(A$2:A13207,A2617,L$2:L13207),Sheet2!$C$1:$P$1,0)+1,0)),S2617)*L2617)</f>
        <v/>
      </c>
      <c r="N2617" s="7" t="str">
        <f t="shared" si="360"/>
        <v/>
      </c>
      <c r="O2617" s="7" t="str">
        <f t="shared" si="361"/>
        <v/>
      </c>
      <c r="R2617" s="7" t="str">
        <f t="shared" si="362"/>
        <v/>
      </c>
      <c r="W2617" s="9" t="str">
        <f t="shared" si="363"/>
        <v/>
      </c>
      <c r="AH2617" s="9" t="str">
        <f t="shared" si="364"/>
        <v/>
      </c>
      <c r="AI2617" s="9" t="str">
        <f t="shared" si="365"/>
        <v/>
      </c>
    </row>
    <row r="2618" spans="13:35">
      <c r="M2618" s="7" t="str">
        <f>IF(A2618="","",IF(S2618="",IF(A2618="","",VLOOKUP(K2618,calendar_price_2013,MATCH(SUMIF(A$2:A13208,A2618,L$2:L13208),Sheet2!$C$1:$P$1,0)+1,0)),S2618)*L2618)</f>
        <v/>
      </c>
      <c r="N2618" s="7" t="str">
        <f t="shared" si="360"/>
        <v/>
      </c>
      <c r="O2618" s="7" t="str">
        <f t="shared" si="361"/>
        <v/>
      </c>
      <c r="R2618" s="7" t="str">
        <f t="shared" si="362"/>
        <v/>
      </c>
      <c r="W2618" s="9" t="str">
        <f t="shared" si="363"/>
        <v/>
      </c>
      <c r="AH2618" s="9" t="str">
        <f t="shared" si="364"/>
        <v/>
      </c>
      <c r="AI2618" s="9" t="str">
        <f t="shared" si="365"/>
        <v/>
      </c>
    </row>
    <row r="2619" spans="13:35">
      <c r="M2619" s="7" t="str">
        <f>IF(A2619="","",IF(S2619="",IF(A2619="","",VLOOKUP(K2619,calendar_price_2013,MATCH(SUMIF(A$2:A13209,A2619,L$2:L13209),Sheet2!$C$1:$P$1,0)+1,0)),S2619)*L2619)</f>
        <v/>
      </c>
      <c r="N2619" s="7" t="str">
        <f t="shared" si="360"/>
        <v/>
      </c>
      <c r="O2619" s="7" t="str">
        <f t="shared" si="361"/>
        <v/>
      </c>
      <c r="R2619" s="7" t="str">
        <f t="shared" si="362"/>
        <v/>
      </c>
      <c r="W2619" s="9" t="str">
        <f t="shared" si="363"/>
        <v/>
      </c>
      <c r="AH2619" s="9" t="str">
        <f t="shared" si="364"/>
        <v/>
      </c>
      <c r="AI2619" s="9" t="str">
        <f t="shared" si="365"/>
        <v/>
      </c>
    </row>
    <row r="2620" spans="13:35">
      <c r="M2620" s="7" t="str">
        <f>IF(A2620="","",IF(S2620="",IF(A2620="","",VLOOKUP(K2620,calendar_price_2013,MATCH(SUMIF(A$2:A13210,A2620,L$2:L13210),Sheet2!$C$1:$P$1,0)+1,0)),S2620)*L2620)</f>
        <v/>
      </c>
      <c r="N2620" s="7" t="str">
        <f t="shared" si="360"/>
        <v/>
      </c>
      <c r="O2620" s="7" t="str">
        <f t="shared" si="361"/>
        <v/>
      </c>
      <c r="R2620" s="7" t="str">
        <f t="shared" si="362"/>
        <v/>
      </c>
      <c r="W2620" s="9" t="str">
        <f t="shared" si="363"/>
        <v/>
      </c>
      <c r="AH2620" s="9" t="str">
        <f t="shared" si="364"/>
        <v/>
      </c>
      <c r="AI2620" s="9" t="str">
        <f t="shared" si="365"/>
        <v/>
      </c>
    </row>
    <row r="2621" spans="13:35">
      <c r="M2621" s="7" t="str">
        <f>IF(A2621="","",IF(S2621="",IF(A2621="","",VLOOKUP(K2621,calendar_price_2013,MATCH(SUMIF(A$2:A13211,A2621,L$2:L13211),Sheet2!$C$1:$P$1,0)+1,0)),S2621)*L2621)</f>
        <v/>
      </c>
      <c r="N2621" s="7" t="str">
        <f t="shared" si="360"/>
        <v/>
      </c>
      <c r="O2621" s="7" t="str">
        <f t="shared" si="361"/>
        <v/>
      </c>
      <c r="R2621" s="7" t="str">
        <f t="shared" si="362"/>
        <v/>
      </c>
      <c r="W2621" s="9" t="str">
        <f t="shared" si="363"/>
        <v/>
      </c>
      <c r="AH2621" s="9" t="str">
        <f t="shared" si="364"/>
        <v/>
      </c>
      <c r="AI2621" s="9" t="str">
        <f t="shared" si="365"/>
        <v/>
      </c>
    </row>
    <row r="2622" spans="13:35">
      <c r="M2622" s="7" t="str">
        <f>IF(A2622="","",IF(S2622="",IF(A2622="","",VLOOKUP(K2622,calendar_price_2013,MATCH(SUMIF(A$2:A13212,A2622,L$2:L13212),Sheet2!$C$1:$P$1,0)+1,0)),S2622)*L2622)</f>
        <v/>
      </c>
      <c r="N2622" s="7" t="str">
        <f t="shared" si="360"/>
        <v/>
      </c>
      <c r="O2622" s="7" t="str">
        <f t="shared" si="361"/>
        <v/>
      </c>
      <c r="R2622" s="7" t="str">
        <f t="shared" si="362"/>
        <v/>
      </c>
      <c r="W2622" s="9" t="str">
        <f t="shared" si="363"/>
        <v/>
      </c>
      <c r="AH2622" s="9" t="str">
        <f t="shared" si="364"/>
        <v/>
      </c>
      <c r="AI2622" s="9" t="str">
        <f t="shared" si="365"/>
        <v/>
      </c>
    </row>
    <row r="2623" spans="13:35">
      <c r="M2623" s="7" t="str">
        <f>IF(A2623="","",IF(S2623="",IF(A2623="","",VLOOKUP(K2623,calendar_price_2013,MATCH(SUMIF(A$2:A13213,A2623,L$2:L13213),Sheet2!$C$1:$P$1,0)+1,0)),S2623)*L2623)</f>
        <v/>
      </c>
      <c r="N2623" s="7" t="str">
        <f t="shared" si="360"/>
        <v/>
      </c>
      <c r="O2623" s="7" t="str">
        <f t="shared" si="361"/>
        <v/>
      </c>
      <c r="R2623" s="7" t="str">
        <f t="shared" si="362"/>
        <v/>
      </c>
      <c r="W2623" s="9" t="str">
        <f t="shared" si="363"/>
        <v/>
      </c>
      <c r="AH2623" s="9" t="str">
        <f t="shared" si="364"/>
        <v/>
      </c>
      <c r="AI2623" s="9" t="str">
        <f t="shared" si="365"/>
        <v/>
      </c>
    </row>
    <row r="2624" spans="13:35">
      <c r="M2624" s="7" t="str">
        <f>IF(A2624="","",IF(S2624="",IF(A2624="","",VLOOKUP(K2624,calendar_price_2013,MATCH(SUMIF(A$2:A13214,A2624,L$2:L13214),Sheet2!$C$1:$P$1,0)+1,0)),S2624)*L2624)</f>
        <v/>
      </c>
      <c r="N2624" s="7" t="str">
        <f t="shared" si="360"/>
        <v/>
      </c>
      <c r="O2624" s="7" t="str">
        <f t="shared" si="361"/>
        <v/>
      </c>
      <c r="R2624" s="7" t="str">
        <f t="shared" si="362"/>
        <v/>
      </c>
      <c r="W2624" s="9" t="str">
        <f t="shared" si="363"/>
        <v/>
      </c>
      <c r="AH2624" s="9" t="str">
        <f t="shared" si="364"/>
        <v/>
      </c>
      <c r="AI2624" s="9" t="str">
        <f t="shared" si="365"/>
        <v/>
      </c>
    </row>
    <row r="2625" spans="13:35">
      <c r="M2625" s="7" t="str">
        <f>IF(A2625="","",IF(S2625="",IF(A2625="","",VLOOKUP(K2625,calendar_price_2013,MATCH(SUMIF(A$2:A13215,A2625,L$2:L13215),Sheet2!$C$1:$P$1,0)+1,0)),S2625)*L2625)</f>
        <v/>
      </c>
      <c r="N2625" s="7" t="str">
        <f t="shared" si="360"/>
        <v/>
      </c>
      <c r="O2625" s="7" t="str">
        <f t="shared" si="361"/>
        <v/>
      </c>
      <c r="R2625" s="7" t="str">
        <f t="shared" si="362"/>
        <v/>
      </c>
      <c r="W2625" s="9" t="str">
        <f t="shared" si="363"/>
        <v/>
      </c>
      <c r="AH2625" s="9" t="str">
        <f t="shared" si="364"/>
        <v/>
      </c>
      <c r="AI2625" s="9" t="str">
        <f t="shared" si="365"/>
        <v/>
      </c>
    </row>
    <row r="2626" spans="13:35">
      <c r="M2626" s="7" t="str">
        <f>IF(A2626="","",IF(S2626="",IF(A2626="","",VLOOKUP(K2626,calendar_price_2013,MATCH(SUMIF(A$2:A13216,A2626,L$2:L13216),Sheet2!$C$1:$P$1,0)+1,0)),S2626)*L2626)</f>
        <v/>
      </c>
      <c r="N2626" s="7" t="str">
        <f t="shared" si="360"/>
        <v/>
      </c>
      <c r="O2626" s="7" t="str">
        <f t="shared" si="361"/>
        <v/>
      </c>
      <c r="R2626" s="7" t="str">
        <f t="shared" si="362"/>
        <v/>
      </c>
      <c r="W2626" s="9" t="str">
        <f t="shared" si="363"/>
        <v/>
      </c>
      <c r="AH2626" s="9" t="str">
        <f t="shared" si="364"/>
        <v/>
      </c>
      <c r="AI2626" s="9" t="str">
        <f t="shared" si="365"/>
        <v/>
      </c>
    </row>
    <row r="2627" spans="13:35">
      <c r="M2627" s="7" t="str">
        <f>IF(A2627="","",IF(S2627="",IF(A2627="","",VLOOKUP(K2627,calendar_price_2013,MATCH(SUMIF(A$2:A13217,A2627,L$2:L13217),Sheet2!$C$1:$P$1,0)+1,0)),S2627)*L2627)</f>
        <v/>
      </c>
      <c r="N2627" s="7" t="str">
        <f t="shared" si="360"/>
        <v/>
      </c>
      <c r="O2627" s="7" t="str">
        <f t="shared" si="361"/>
        <v/>
      </c>
      <c r="R2627" s="7" t="str">
        <f t="shared" si="362"/>
        <v/>
      </c>
      <c r="W2627" s="9" t="str">
        <f t="shared" si="363"/>
        <v/>
      </c>
      <c r="AH2627" s="9" t="str">
        <f t="shared" si="364"/>
        <v/>
      </c>
      <c r="AI2627" s="9" t="str">
        <f t="shared" si="365"/>
        <v/>
      </c>
    </row>
    <row r="2628" spans="13:35">
      <c r="M2628" s="7" t="str">
        <f>IF(A2628="","",IF(S2628="",IF(A2628="","",VLOOKUP(K2628,calendar_price_2013,MATCH(SUMIF(A$2:A13218,A2628,L$2:L13218),Sheet2!$C$1:$P$1,0)+1,0)),S2628)*L2628)</f>
        <v/>
      </c>
      <c r="N2628" s="7" t="str">
        <f t="shared" si="360"/>
        <v/>
      </c>
      <c r="O2628" s="7" t="str">
        <f t="shared" si="361"/>
        <v/>
      </c>
      <c r="R2628" s="7" t="str">
        <f t="shared" si="362"/>
        <v/>
      </c>
      <c r="W2628" s="9" t="str">
        <f t="shared" si="363"/>
        <v/>
      </c>
      <c r="AH2628" s="9" t="str">
        <f t="shared" si="364"/>
        <v/>
      </c>
      <c r="AI2628" s="9" t="str">
        <f t="shared" si="365"/>
        <v/>
      </c>
    </row>
    <row r="2629" spans="13:35">
      <c r="M2629" s="7" t="str">
        <f>IF(A2629="","",IF(S2629="",IF(A2629="","",VLOOKUP(K2629,calendar_price_2013,MATCH(SUMIF(A$2:A13219,A2629,L$2:L13219),Sheet2!$C$1:$P$1,0)+1,0)),S2629)*L2629)</f>
        <v/>
      </c>
      <c r="N2629" s="7" t="str">
        <f t="shared" si="360"/>
        <v/>
      </c>
      <c r="O2629" s="7" t="str">
        <f t="shared" si="361"/>
        <v/>
      </c>
      <c r="R2629" s="7" t="str">
        <f t="shared" si="362"/>
        <v/>
      </c>
      <c r="W2629" s="9" t="str">
        <f t="shared" si="363"/>
        <v/>
      </c>
      <c r="AH2629" s="9" t="str">
        <f t="shared" si="364"/>
        <v/>
      </c>
      <c r="AI2629" s="9" t="str">
        <f t="shared" si="365"/>
        <v/>
      </c>
    </row>
    <row r="2630" spans="13:35">
      <c r="M2630" s="7" t="str">
        <f>IF(A2630="","",IF(S2630="",IF(A2630="","",VLOOKUP(K2630,calendar_price_2013,MATCH(SUMIF(A$2:A13220,A2630,L$2:L13220),Sheet2!$C$1:$P$1,0)+1,0)),S2630)*L2630)</f>
        <v/>
      </c>
      <c r="N2630" s="7" t="str">
        <f t="shared" si="360"/>
        <v/>
      </c>
      <c r="O2630" s="7" t="str">
        <f t="shared" si="361"/>
        <v/>
      </c>
      <c r="R2630" s="7" t="str">
        <f t="shared" si="362"/>
        <v/>
      </c>
      <c r="W2630" s="9" t="str">
        <f t="shared" si="363"/>
        <v/>
      </c>
      <c r="AH2630" s="9" t="str">
        <f t="shared" si="364"/>
        <v/>
      </c>
      <c r="AI2630" s="9" t="str">
        <f t="shared" si="365"/>
        <v/>
      </c>
    </row>
    <row r="2631" spans="13:35">
      <c r="M2631" s="7" t="str">
        <f>IF(A2631="","",IF(S2631="",IF(A2631="","",VLOOKUP(K2631,calendar_price_2013,MATCH(SUMIF(A$2:A13221,A2631,L$2:L13221),Sheet2!$C$1:$P$1,0)+1,0)),S2631)*L2631)</f>
        <v/>
      </c>
      <c r="N2631" s="7" t="str">
        <f t="shared" si="360"/>
        <v/>
      </c>
      <c r="O2631" s="7" t="str">
        <f t="shared" si="361"/>
        <v/>
      </c>
      <c r="R2631" s="7" t="str">
        <f t="shared" si="362"/>
        <v/>
      </c>
      <c r="W2631" s="9" t="str">
        <f t="shared" si="363"/>
        <v/>
      </c>
      <c r="AH2631" s="9" t="str">
        <f t="shared" si="364"/>
        <v/>
      </c>
      <c r="AI2631" s="9" t="str">
        <f t="shared" si="365"/>
        <v/>
      </c>
    </row>
    <row r="2632" spans="13:35">
      <c r="M2632" s="7" t="str">
        <f>IF(A2632="","",IF(S2632="",IF(A2632="","",VLOOKUP(K2632,calendar_price_2013,MATCH(SUMIF(A$2:A13222,A2632,L$2:L13222),Sheet2!$C$1:$P$1,0)+1,0)),S2632)*L2632)</f>
        <v/>
      </c>
      <c r="N2632" s="7" t="str">
        <f t="shared" si="360"/>
        <v/>
      </c>
      <c r="O2632" s="7" t="str">
        <f t="shared" si="361"/>
        <v/>
      </c>
      <c r="R2632" s="7" t="str">
        <f t="shared" si="362"/>
        <v/>
      </c>
      <c r="W2632" s="9" t="str">
        <f t="shared" si="363"/>
        <v/>
      </c>
      <c r="AH2632" s="9" t="str">
        <f t="shared" si="364"/>
        <v/>
      </c>
      <c r="AI2632" s="9" t="str">
        <f t="shared" si="365"/>
        <v/>
      </c>
    </row>
    <row r="2633" spans="13:35">
      <c r="M2633" s="7" t="str">
        <f>IF(A2633="","",IF(S2633="",IF(A2633="","",VLOOKUP(K2633,calendar_price_2013,MATCH(SUMIF(A$2:A13223,A2633,L$2:L13223),Sheet2!$C$1:$P$1,0)+1,0)),S2633)*L2633)</f>
        <v/>
      </c>
      <c r="N2633" s="7" t="str">
        <f t="shared" si="360"/>
        <v/>
      </c>
      <c r="O2633" s="7" t="str">
        <f t="shared" si="361"/>
        <v/>
      </c>
      <c r="R2633" s="7" t="str">
        <f t="shared" si="362"/>
        <v/>
      </c>
      <c r="W2633" s="9" t="str">
        <f t="shared" si="363"/>
        <v/>
      </c>
      <c r="AH2633" s="9" t="str">
        <f t="shared" si="364"/>
        <v/>
      </c>
      <c r="AI2633" s="9" t="str">
        <f t="shared" si="365"/>
        <v/>
      </c>
    </row>
    <row r="2634" spans="13:35">
      <c r="M2634" s="7" t="str">
        <f>IF(A2634="","",IF(S2634="",IF(A2634="","",VLOOKUP(K2634,calendar_price_2013,MATCH(SUMIF(A$2:A13224,A2634,L$2:L13224),Sheet2!$C$1:$P$1,0)+1,0)),S2634)*L2634)</f>
        <v/>
      </c>
      <c r="N2634" s="7" t="str">
        <f t="shared" si="360"/>
        <v/>
      </c>
      <c r="O2634" s="7" t="str">
        <f t="shared" si="361"/>
        <v/>
      </c>
      <c r="R2634" s="7" t="str">
        <f t="shared" si="362"/>
        <v/>
      </c>
      <c r="W2634" s="9" t="str">
        <f t="shared" si="363"/>
        <v/>
      </c>
      <c r="AH2634" s="9" t="str">
        <f t="shared" si="364"/>
        <v/>
      </c>
      <c r="AI2634" s="9" t="str">
        <f t="shared" si="365"/>
        <v/>
      </c>
    </row>
    <row r="2635" spans="13:35">
      <c r="M2635" s="7" t="str">
        <f>IF(A2635="","",IF(S2635="",IF(A2635="","",VLOOKUP(K2635,calendar_price_2013,MATCH(SUMIF(A$2:A13225,A2635,L$2:L13225),Sheet2!$C$1:$P$1,0)+1,0)),S2635)*L2635)</f>
        <v/>
      </c>
      <c r="N2635" s="7" t="str">
        <f t="shared" si="360"/>
        <v/>
      </c>
      <c r="O2635" s="7" t="str">
        <f t="shared" si="361"/>
        <v/>
      </c>
      <c r="R2635" s="7" t="str">
        <f t="shared" si="362"/>
        <v/>
      </c>
      <c r="W2635" s="9" t="str">
        <f t="shared" si="363"/>
        <v/>
      </c>
      <c r="AH2635" s="9" t="str">
        <f t="shared" si="364"/>
        <v/>
      </c>
      <c r="AI2635" s="9" t="str">
        <f t="shared" si="365"/>
        <v/>
      </c>
    </row>
    <row r="2636" spans="13:35">
      <c r="M2636" s="7" t="str">
        <f>IF(A2636="","",IF(S2636="",IF(A2636="","",VLOOKUP(K2636,calendar_price_2013,MATCH(SUMIF(A$2:A13226,A2636,L$2:L13226),Sheet2!$C$1:$P$1,0)+1,0)),S2636)*L2636)</f>
        <v/>
      </c>
      <c r="N2636" s="7" t="str">
        <f t="shared" si="360"/>
        <v/>
      </c>
      <c r="O2636" s="7" t="str">
        <f t="shared" si="361"/>
        <v/>
      </c>
      <c r="R2636" s="7" t="str">
        <f t="shared" si="362"/>
        <v/>
      </c>
      <c r="W2636" s="9" t="str">
        <f t="shared" si="363"/>
        <v/>
      </c>
      <c r="AH2636" s="9" t="str">
        <f t="shared" si="364"/>
        <v/>
      </c>
      <c r="AI2636" s="9" t="str">
        <f t="shared" si="365"/>
        <v/>
      </c>
    </row>
    <row r="2637" spans="13:35">
      <c r="M2637" s="7" t="str">
        <f>IF(A2637="","",IF(S2637="",IF(A2637="","",VLOOKUP(K2637,calendar_price_2013,MATCH(SUMIF(A$2:A13227,A2637,L$2:L13227),Sheet2!$C$1:$P$1,0)+1,0)),S2637)*L2637)</f>
        <v/>
      </c>
      <c r="N2637" s="7" t="str">
        <f t="shared" si="360"/>
        <v/>
      </c>
      <c r="O2637" s="7" t="str">
        <f t="shared" si="361"/>
        <v/>
      </c>
      <c r="R2637" s="7" t="str">
        <f t="shared" si="362"/>
        <v/>
      </c>
      <c r="W2637" s="9" t="str">
        <f t="shared" si="363"/>
        <v/>
      </c>
      <c r="AH2637" s="9" t="str">
        <f t="shared" si="364"/>
        <v/>
      </c>
      <c r="AI2637" s="9" t="str">
        <f t="shared" si="365"/>
        <v/>
      </c>
    </row>
    <row r="2638" spans="13:35">
      <c r="M2638" s="7" t="str">
        <f>IF(A2638="","",IF(S2638="",IF(A2638="","",VLOOKUP(K2638,calendar_price_2013,MATCH(SUMIF(A$2:A13228,A2638,L$2:L13228),Sheet2!$C$1:$P$1,0)+1,0)),S2638)*L2638)</f>
        <v/>
      </c>
      <c r="N2638" s="7" t="str">
        <f t="shared" si="360"/>
        <v/>
      </c>
      <c r="O2638" s="7" t="str">
        <f t="shared" si="361"/>
        <v/>
      </c>
      <c r="R2638" s="7" t="str">
        <f t="shared" si="362"/>
        <v/>
      </c>
      <c r="W2638" s="9" t="str">
        <f t="shared" si="363"/>
        <v/>
      </c>
      <c r="AH2638" s="9" t="str">
        <f t="shared" si="364"/>
        <v/>
      </c>
      <c r="AI2638" s="9" t="str">
        <f t="shared" si="365"/>
        <v/>
      </c>
    </row>
    <row r="2639" spans="13:35">
      <c r="M2639" s="7" t="str">
        <f>IF(A2639="","",IF(S2639="",IF(A2639="","",VLOOKUP(K2639,calendar_price_2013,MATCH(SUMIF(A$2:A13229,A2639,L$2:L13229),Sheet2!$C$1:$P$1,0)+1,0)),S2639)*L2639)</f>
        <v/>
      </c>
      <c r="N2639" s="7" t="str">
        <f t="shared" si="360"/>
        <v/>
      </c>
      <c r="O2639" s="7" t="str">
        <f t="shared" si="361"/>
        <v/>
      </c>
      <c r="R2639" s="7" t="str">
        <f t="shared" si="362"/>
        <v/>
      </c>
      <c r="W2639" s="9" t="str">
        <f t="shared" si="363"/>
        <v/>
      </c>
      <c r="AH2639" s="9" t="str">
        <f t="shared" si="364"/>
        <v/>
      </c>
      <c r="AI2639" s="9" t="str">
        <f t="shared" si="365"/>
        <v/>
      </c>
    </row>
    <row r="2640" spans="13:35">
      <c r="M2640" s="7" t="str">
        <f>IF(A2640="","",IF(S2640="",IF(A2640="","",VLOOKUP(K2640,calendar_price_2013,MATCH(SUMIF(A$2:A13230,A2640,L$2:L13230),Sheet2!$C$1:$P$1,0)+1,0)),S2640)*L2640)</f>
        <v/>
      </c>
      <c r="N2640" s="7" t="str">
        <f t="shared" si="360"/>
        <v/>
      </c>
      <c r="O2640" s="7" t="str">
        <f t="shared" si="361"/>
        <v/>
      </c>
      <c r="R2640" s="7" t="str">
        <f t="shared" si="362"/>
        <v/>
      </c>
      <c r="W2640" s="9" t="str">
        <f t="shared" si="363"/>
        <v/>
      </c>
      <c r="AH2640" s="9" t="str">
        <f t="shared" si="364"/>
        <v/>
      </c>
      <c r="AI2640" s="9" t="str">
        <f t="shared" si="365"/>
        <v/>
      </c>
    </row>
    <row r="2641" spans="13:35">
      <c r="M2641" s="7" t="str">
        <f>IF(A2641="","",IF(S2641="",IF(A2641="","",VLOOKUP(K2641,calendar_price_2013,MATCH(SUMIF(A$2:A13231,A2641,L$2:L13231),Sheet2!$C$1:$P$1,0)+1,0)),S2641)*L2641)</f>
        <v/>
      </c>
      <c r="N2641" s="7" t="str">
        <f t="shared" si="360"/>
        <v/>
      </c>
      <c r="O2641" s="7" t="str">
        <f t="shared" si="361"/>
        <v/>
      </c>
      <c r="R2641" s="7" t="str">
        <f t="shared" si="362"/>
        <v/>
      </c>
      <c r="W2641" s="9" t="str">
        <f t="shared" si="363"/>
        <v/>
      </c>
      <c r="AH2641" s="9" t="str">
        <f t="shared" si="364"/>
        <v/>
      </c>
      <c r="AI2641" s="9" t="str">
        <f t="shared" si="365"/>
        <v/>
      </c>
    </row>
    <row r="2642" spans="13:35">
      <c r="M2642" s="7" t="str">
        <f>IF(A2642="","",IF(S2642="",IF(A2642="","",VLOOKUP(K2642,calendar_price_2013,MATCH(SUMIF(A$2:A13232,A2642,L$2:L13232),Sheet2!$C$1:$P$1,0)+1,0)),S2642)*L2642)</f>
        <v/>
      </c>
      <c r="N2642" s="7" t="str">
        <f t="shared" si="360"/>
        <v/>
      </c>
      <c r="O2642" s="7" t="str">
        <f t="shared" si="361"/>
        <v/>
      </c>
      <c r="R2642" s="7" t="str">
        <f t="shared" si="362"/>
        <v/>
      </c>
      <c r="W2642" s="9" t="str">
        <f t="shared" si="363"/>
        <v/>
      </c>
      <c r="AH2642" s="9" t="str">
        <f t="shared" si="364"/>
        <v/>
      </c>
      <c r="AI2642" s="9" t="str">
        <f t="shared" si="365"/>
        <v/>
      </c>
    </row>
    <row r="2643" spans="13:35">
      <c r="M2643" s="7" t="str">
        <f>IF(A2643="","",IF(S2643="",IF(A2643="","",VLOOKUP(K2643,calendar_price_2013,MATCH(SUMIF(A$2:A13233,A2643,L$2:L13233),Sheet2!$C$1:$P$1,0)+1,0)),S2643)*L2643)</f>
        <v/>
      </c>
      <c r="N2643" s="7" t="str">
        <f t="shared" si="360"/>
        <v/>
      </c>
      <c r="O2643" s="7" t="str">
        <f t="shared" si="361"/>
        <v/>
      </c>
      <c r="R2643" s="7" t="str">
        <f t="shared" si="362"/>
        <v/>
      </c>
      <c r="W2643" s="9" t="str">
        <f t="shared" si="363"/>
        <v/>
      </c>
      <c r="AH2643" s="9" t="str">
        <f t="shared" si="364"/>
        <v/>
      </c>
      <c r="AI2643" s="9" t="str">
        <f t="shared" si="365"/>
        <v/>
      </c>
    </row>
    <row r="2644" spans="13:35">
      <c r="M2644" s="7" t="str">
        <f>IF(A2644="","",IF(S2644="",IF(A2644="","",VLOOKUP(K2644,calendar_price_2013,MATCH(SUMIF(A$2:A13234,A2644,L$2:L13234),Sheet2!$C$1:$P$1,0)+1,0)),S2644)*L2644)</f>
        <v/>
      </c>
      <c r="N2644" s="7" t="str">
        <f t="shared" si="360"/>
        <v/>
      </c>
      <c r="O2644" s="7" t="str">
        <f t="shared" si="361"/>
        <v/>
      </c>
      <c r="R2644" s="7" t="str">
        <f t="shared" si="362"/>
        <v/>
      </c>
      <c r="W2644" s="9" t="str">
        <f t="shared" si="363"/>
        <v/>
      </c>
      <c r="AH2644" s="9" t="str">
        <f t="shared" si="364"/>
        <v/>
      </c>
      <c r="AI2644" s="9" t="str">
        <f t="shared" si="365"/>
        <v/>
      </c>
    </row>
    <row r="2645" spans="13:35">
      <c r="M2645" s="7" t="str">
        <f>IF(A2645="","",IF(S2645="",IF(A2645="","",VLOOKUP(K2645,calendar_price_2013,MATCH(SUMIF(A$2:A13235,A2645,L$2:L13235),Sheet2!$C$1:$P$1,0)+1,0)),S2645)*L2645)</f>
        <v/>
      </c>
      <c r="N2645" s="7" t="str">
        <f t="shared" si="360"/>
        <v/>
      </c>
      <c r="O2645" s="7" t="str">
        <f t="shared" si="361"/>
        <v/>
      </c>
      <c r="R2645" s="7" t="str">
        <f t="shared" si="362"/>
        <v/>
      </c>
      <c r="W2645" s="9" t="str">
        <f t="shared" si="363"/>
        <v/>
      </c>
      <c r="AH2645" s="9" t="str">
        <f t="shared" si="364"/>
        <v/>
      </c>
      <c r="AI2645" s="9" t="str">
        <f t="shared" si="365"/>
        <v/>
      </c>
    </row>
    <row r="2646" spans="13:35">
      <c r="M2646" s="7" t="str">
        <f>IF(A2646="","",IF(S2646="",IF(A2646="","",VLOOKUP(K2646,calendar_price_2013,MATCH(SUMIF(A$2:A13236,A2646,L$2:L13236),Sheet2!$C$1:$P$1,0)+1,0)),S2646)*L2646)</f>
        <v/>
      </c>
      <c r="N2646" s="7" t="str">
        <f t="shared" si="360"/>
        <v/>
      </c>
      <c r="O2646" s="7" t="str">
        <f t="shared" si="361"/>
        <v/>
      </c>
      <c r="R2646" s="7" t="str">
        <f t="shared" si="362"/>
        <v/>
      </c>
      <c r="W2646" s="9" t="str">
        <f t="shared" si="363"/>
        <v/>
      </c>
      <c r="AH2646" s="9" t="str">
        <f t="shared" si="364"/>
        <v/>
      </c>
      <c r="AI2646" s="9" t="str">
        <f t="shared" si="365"/>
        <v/>
      </c>
    </row>
    <row r="2647" spans="13:35">
      <c r="M2647" s="7" t="str">
        <f>IF(A2647="","",IF(S2647="",IF(A2647="","",VLOOKUP(K2647,calendar_price_2013,MATCH(SUMIF(A$2:A13237,A2647,L$2:L13237),Sheet2!$C$1:$P$1,0)+1,0)),S2647)*L2647)</f>
        <v/>
      </c>
      <c r="N2647" s="7" t="str">
        <f t="shared" si="360"/>
        <v/>
      </c>
      <c r="O2647" s="7" t="str">
        <f t="shared" si="361"/>
        <v/>
      </c>
      <c r="R2647" s="7" t="str">
        <f t="shared" si="362"/>
        <v/>
      </c>
      <c r="W2647" s="9" t="str">
        <f t="shared" si="363"/>
        <v/>
      </c>
      <c r="AH2647" s="9" t="str">
        <f t="shared" si="364"/>
        <v/>
      </c>
      <c r="AI2647" s="9" t="str">
        <f t="shared" si="365"/>
        <v/>
      </c>
    </row>
    <row r="2648" spans="13:35">
      <c r="M2648" s="7" t="str">
        <f>IF(A2648="","",IF(S2648="",IF(A2648="","",VLOOKUP(K2648,calendar_price_2013,MATCH(SUMIF(A$2:A13238,A2648,L$2:L13238),Sheet2!$C$1:$P$1,0)+1,0)),S2648)*L2648)</f>
        <v/>
      </c>
      <c r="N2648" s="7" t="str">
        <f t="shared" si="360"/>
        <v/>
      </c>
      <c r="O2648" s="7" t="str">
        <f t="shared" si="361"/>
        <v/>
      </c>
      <c r="R2648" s="7" t="str">
        <f t="shared" si="362"/>
        <v/>
      </c>
      <c r="W2648" s="9" t="str">
        <f t="shared" si="363"/>
        <v/>
      </c>
      <c r="AH2648" s="9" t="str">
        <f t="shared" si="364"/>
        <v/>
      </c>
      <c r="AI2648" s="9" t="str">
        <f t="shared" si="365"/>
        <v/>
      </c>
    </row>
    <row r="2649" spans="13:35">
      <c r="M2649" s="7" t="str">
        <f>IF(A2649="","",IF(S2649="",IF(A2649="","",VLOOKUP(K2649,calendar_price_2013,MATCH(SUMIF(A$2:A13239,A2649,L$2:L13239),Sheet2!$C$1:$P$1,0)+1,0)),S2649)*L2649)</f>
        <v/>
      </c>
      <c r="N2649" s="7" t="str">
        <f t="shared" si="360"/>
        <v/>
      </c>
      <c r="O2649" s="7" t="str">
        <f t="shared" si="361"/>
        <v/>
      </c>
      <c r="R2649" s="7" t="str">
        <f t="shared" si="362"/>
        <v/>
      </c>
      <c r="W2649" s="9" t="str">
        <f t="shared" si="363"/>
        <v/>
      </c>
      <c r="AH2649" s="9" t="str">
        <f t="shared" si="364"/>
        <v/>
      </c>
      <c r="AI2649" s="9" t="str">
        <f t="shared" si="365"/>
        <v/>
      </c>
    </row>
    <row r="2650" spans="13:35">
      <c r="M2650" s="7" t="str">
        <f>IF(A2650="","",IF(S2650="",IF(A2650="","",VLOOKUP(K2650,calendar_price_2013,MATCH(SUMIF(A$2:A13240,A2650,L$2:L13240),Sheet2!$C$1:$P$1,0)+1,0)),S2650)*L2650)</f>
        <v/>
      </c>
      <c r="N2650" s="7" t="str">
        <f t="shared" si="360"/>
        <v/>
      </c>
      <c r="O2650" s="7" t="str">
        <f t="shared" si="361"/>
        <v/>
      </c>
      <c r="R2650" s="7" t="str">
        <f t="shared" si="362"/>
        <v/>
      </c>
      <c r="W2650" s="9" t="str">
        <f t="shared" si="363"/>
        <v/>
      </c>
      <c r="AH2650" s="9" t="str">
        <f t="shared" si="364"/>
        <v/>
      </c>
      <c r="AI2650" s="9" t="str">
        <f t="shared" si="365"/>
        <v/>
      </c>
    </row>
    <row r="2651" spans="13:35">
      <c r="M2651" s="7" t="str">
        <f>IF(A2651="","",IF(S2651="",IF(A2651="","",VLOOKUP(K2651,calendar_price_2013,MATCH(SUMIF(A$2:A13241,A2651,L$2:L13241),Sheet2!$C$1:$P$1,0)+1,0)),S2651)*L2651)</f>
        <v/>
      </c>
      <c r="N2651" s="7" t="str">
        <f t="shared" si="360"/>
        <v/>
      </c>
      <c r="O2651" s="7" t="str">
        <f t="shared" si="361"/>
        <v/>
      </c>
      <c r="R2651" s="7" t="str">
        <f t="shared" si="362"/>
        <v/>
      </c>
      <c r="W2651" s="9" t="str">
        <f t="shared" si="363"/>
        <v/>
      </c>
      <c r="AH2651" s="9" t="str">
        <f t="shared" si="364"/>
        <v/>
      </c>
      <c r="AI2651" s="9" t="str">
        <f t="shared" si="365"/>
        <v/>
      </c>
    </row>
    <row r="2652" spans="13:35">
      <c r="M2652" s="7" t="str">
        <f>IF(A2652="","",IF(S2652="",IF(A2652="","",VLOOKUP(K2652,calendar_price_2013,MATCH(SUMIF(A$2:A13242,A2652,L$2:L13242),Sheet2!$C$1:$P$1,0)+1,0)),S2652)*L2652)</f>
        <v/>
      </c>
      <c r="N2652" s="7" t="str">
        <f t="shared" si="360"/>
        <v/>
      </c>
      <c r="O2652" s="7" t="str">
        <f t="shared" si="361"/>
        <v/>
      </c>
      <c r="R2652" s="7" t="str">
        <f t="shared" si="362"/>
        <v/>
      </c>
      <c r="W2652" s="9" t="str">
        <f t="shared" si="363"/>
        <v/>
      </c>
      <c r="AH2652" s="9" t="str">
        <f t="shared" si="364"/>
        <v/>
      </c>
      <c r="AI2652" s="9" t="str">
        <f t="shared" si="365"/>
        <v/>
      </c>
    </row>
    <row r="2653" spans="13:35">
      <c r="M2653" s="7" t="str">
        <f>IF(A2653="","",IF(S2653="",IF(A2653="","",VLOOKUP(K2653,calendar_price_2013,MATCH(SUMIF(A$2:A13243,A2653,L$2:L13243),Sheet2!$C$1:$P$1,0)+1,0)),S2653)*L2653)</f>
        <v/>
      </c>
      <c r="N2653" s="7" t="str">
        <f t="shared" si="360"/>
        <v/>
      </c>
      <c r="O2653" s="7" t="str">
        <f t="shared" si="361"/>
        <v/>
      </c>
      <c r="R2653" s="7" t="str">
        <f t="shared" si="362"/>
        <v/>
      </c>
      <c r="W2653" s="9" t="str">
        <f t="shared" si="363"/>
        <v/>
      </c>
      <c r="AH2653" s="9" t="str">
        <f t="shared" si="364"/>
        <v/>
      </c>
      <c r="AI2653" s="9" t="str">
        <f t="shared" si="365"/>
        <v/>
      </c>
    </row>
    <row r="2654" spans="13:35">
      <c r="M2654" s="7" t="str">
        <f>IF(A2654="","",IF(S2654="",IF(A2654="","",VLOOKUP(K2654,calendar_price_2013,MATCH(SUMIF(A$2:A13244,A2654,L$2:L13244),Sheet2!$C$1:$P$1,0)+1,0)),S2654)*L2654)</f>
        <v/>
      </c>
      <c r="N2654" s="7" t="str">
        <f t="shared" si="360"/>
        <v/>
      </c>
      <c r="O2654" s="7" t="str">
        <f t="shared" si="361"/>
        <v/>
      </c>
      <c r="R2654" s="7" t="str">
        <f t="shared" si="362"/>
        <v/>
      </c>
      <c r="W2654" s="9" t="str">
        <f t="shared" si="363"/>
        <v/>
      </c>
      <c r="AH2654" s="9" t="str">
        <f t="shared" si="364"/>
        <v/>
      </c>
      <c r="AI2654" s="9" t="str">
        <f t="shared" si="365"/>
        <v/>
      </c>
    </row>
    <row r="2655" spans="13:35">
      <c r="M2655" s="7" t="str">
        <f>IF(A2655="","",IF(S2655="",IF(A2655="","",VLOOKUP(K2655,calendar_price_2013,MATCH(SUMIF(A$2:A13245,A2655,L$2:L13245),Sheet2!$C$1:$P$1,0)+1,0)),S2655)*L2655)</f>
        <v/>
      </c>
      <c r="N2655" s="7" t="str">
        <f t="shared" si="360"/>
        <v/>
      </c>
      <c r="O2655" s="7" t="str">
        <f t="shared" si="361"/>
        <v/>
      </c>
      <c r="R2655" s="7" t="str">
        <f t="shared" si="362"/>
        <v/>
      </c>
      <c r="W2655" s="9" t="str">
        <f t="shared" si="363"/>
        <v/>
      </c>
      <c r="AH2655" s="9" t="str">
        <f t="shared" si="364"/>
        <v/>
      </c>
      <c r="AI2655" s="9" t="str">
        <f t="shared" si="365"/>
        <v/>
      </c>
    </row>
    <row r="2656" spans="13:35">
      <c r="M2656" s="7" t="str">
        <f>IF(A2656="","",IF(S2656="",IF(A2656="","",VLOOKUP(K2656,calendar_price_2013,MATCH(SUMIF(A$2:A13246,A2656,L$2:L13246),Sheet2!$C$1:$P$1,0)+1,0)),S2656)*L2656)</f>
        <v/>
      </c>
      <c r="N2656" s="7" t="str">
        <f t="shared" ref="N2656:N2719" si="366">IF(A2656="","",IF(T2656=1,0,M2656*0.2))</f>
        <v/>
      </c>
      <c r="O2656" s="7" t="str">
        <f t="shared" ref="O2656:O2719" si="367">IF(H2656="","",SUMIF(A2656:A13247,A2656,M2656:M13247)+SUMIF(A2656:A13247,A2656,N2656:N13247))</f>
        <v/>
      </c>
      <c r="R2656" s="7" t="str">
        <f t="shared" si="362"/>
        <v/>
      </c>
      <c r="W2656" s="9" t="str">
        <f t="shared" si="363"/>
        <v/>
      </c>
      <c r="AH2656" s="9" t="str">
        <f t="shared" si="364"/>
        <v/>
      </c>
      <c r="AI2656" s="9" t="str">
        <f t="shared" si="365"/>
        <v/>
      </c>
    </row>
    <row r="2657" spans="13:35">
      <c r="M2657" s="7" t="str">
        <f>IF(A2657="","",IF(S2657="",IF(A2657="","",VLOOKUP(K2657,calendar_price_2013,MATCH(SUMIF(A$2:A13247,A2657,L$2:L13247),Sheet2!$C$1:$P$1,0)+1,0)),S2657)*L2657)</f>
        <v/>
      </c>
      <c r="N2657" s="7" t="str">
        <f t="shared" si="366"/>
        <v/>
      </c>
      <c r="O2657" s="7" t="str">
        <f t="shared" si="367"/>
        <v/>
      </c>
      <c r="R2657" s="7" t="str">
        <f t="shared" ref="R2657:R2720" si="368">IF(ISBLANK(Q2657),"",Q2657-O2657)</f>
        <v/>
      </c>
      <c r="W2657" s="9" t="str">
        <f t="shared" ref="W2657:W2720" si="369">IF(B2657="","",IF(AC2657="",0,1))</f>
        <v/>
      </c>
      <c r="AH2657" s="9" t="str">
        <f t="shared" ref="AH2657:AH2720" si="370">IF(H2657="","",SUMIF(A2657:A13248,A2657,L2657:L13248))</f>
        <v/>
      </c>
      <c r="AI2657" s="9" t="str">
        <f t="shared" ref="AI2657:AI2720" si="371">IF(AH2657="","",AH2657/100)</f>
        <v/>
      </c>
    </row>
    <row r="2658" spans="13:35">
      <c r="M2658" s="7" t="str">
        <f>IF(A2658="","",IF(S2658="",IF(A2658="","",VLOOKUP(K2658,calendar_price_2013,MATCH(SUMIF(A$2:A13248,A2658,L$2:L13248),Sheet2!$C$1:$P$1,0)+1,0)),S2658)*L2658)</f>
        <v/>
      </c>
      <c r="N2658" s="7" t="str">
        <f t="shared" si="366"/>
        <v/>
      </c>
      <c r="O2658" s="7" t="str">
        <f t="shared" si="367"/>
        <v/>
      </c>
      <c r="R2658" s="7" t="str">
        <f t="shared" si="368"/>
        <v/>
      </c>
      <c r="W2658" s="9" t="str">
        <f t="shared" si="369"/>
        <v/>
      </c>
      <c r="AH2658" s="9" t="str">
        <f t="shared" si="370"/>
        <v/>
      </c>
      <c r="AI2658" s="9" t="str">
        <f t="shared" si="371"/>
        <v/>
      </c>
    </row>
    <row r="2659" spans="13:35">
      <c r="M2659" s="7" t="str">
        <f>IF(A2659="","",IF(S2659="",IF(A2659="","",VLOOKUP(K2659,calendar_price_2013,MATCH(SUMIF(A$2:A13249,A2659,L$2:L13249),Sheet2!$C$1:$P$1,0)+1,0)),S2659)*L2659)</f>
        <v/>
      </c>
      <c r="N2659" s="7" t="str">
        <f t="shared" si="366"/>
        <v/>
      </c>
      <c r="O2659" s="7" t="str">
        <f t="shared" si="367"/>
        <v/>
      </c>
      <c r="R2659" s="7" t="str">
        <f t="shared" si="368"/>
        <v/>
      </c>
      <c r="W2659" s="9" t="str">
        <f t="shared" si="369"/>
        <v/>
      </c>
      <c r="AH2659" s="9" t="str">
        <f t="shared" si="370"/>
        <v/>
      </c>
      <c r="AI2659" s="9" t="str">
        <f t="shared" si="371"/>
        <v/>
      </c>
    </row>
    <row r="2660" spans="13:35">
      <c r="M2660" s="7" t="str">
        <f>IF(A2660="","",IF(S2660="",IF(A2660="","",VLOOKUP(K2660,calendar_price_2013,MATCH(SUMIF(A$2:A13250,A2660,L$2:L13250),Sheet2!$C$1:$P$1,0)+1,0)),S2660)*L2660)</f>
        <v/>
      </c>
      <c r="N2660" s="7" t="str">
        <f t="shared" si="366"/>
        <v/>
      </c>
      <c r="O2660" s="7" t="str">
        <f t="shared" si="367"/>
        <v/>
      </c>
      <c r="R2660" s="7" t="str">
        <f t="shared" si="368"/>
        <v/>
      </c>
      <c r="W2660" s="9" t="str">
        <f t="shared" si="369"/>
        <v/>
      </c>
      <c r="AH2660" s="9" t="str">
        <f t="shared" si="370"/>
        <v/>
      </c>
      <c r="AI2660" s="9" t="str">
        <f t="shared" si="371"/>
        <v/>
      </c>
    </row>
    <row r="2661" spans="13:35">
      <c r="M2661" s="7" t="str">
        <f>IF(A2661="","",IF(S2661="",IF(A2661="","",VLOOKUP(K2661,calendar_price_2013,MATCH(SUMIF(A$2:A13251,A2661,L$2:L13251),Sheet2!$C$1:$P$1,0)+1,0)),S2661)*L2661)</f>
        <v/>
      </c>
      <c r="N2661" s="7" t="str">
        <f t="shared" si="366"/>
        <v/>
      </c>
      <c r="O2661" s="7" t="str">
        <f t="shared" si="367"/>
        <v/>
      </c>
      <c r="R2661" s="7" t="str">
        <f t="shared" si="368"/>
        <v/>
      </c>
      <c r="W2661" s="9" t="str">
        <f t="shared" si="369"/>
        <v/>
      </c>
      <c r="AH2661" s="9" t="str">
        <f t="shared" si="370"/>
        <v/>
      </c>
      <c r="AI2661" s="9" t="str">
        <f t="shared" si="371"/>
        <v/>
      </c>
    </row>
    <row r="2662" spans="13:35">
      <c r="M2662" s="7" t="str">
        <f>IF(A2662="","",IF(S2662="",IF(A2662="","",VLOOKUP(K2662,calendar_price_2013,MATCH(SUMIF(A$2:A13252,A2662,L$2:L13252),Sheet2!$C$1:$P$1,0)+1,0)),S2662)*L2662)</f>
        <v/>
      </c>
      <c r="N2662" s="7" t="str">
        <f t="shared" si="366"/>
        <v/>
      </c>
      <c r="O2662" s="7" t="str">
        <f t="shared" si="367"/>
        <v/>
      </c>
      <c r="R2662" s="7" t="str">
        <f t="shared" si="368"/>
        <v/>
      </c>
      <c r="W2662" s="9" t="str">
        <f t="shared" si="369"/>
        <v/>
      </c>
      <c r="AH2662" s="9" t="str">
        <f t="shared" si="370"/>
        <v/>
      </c>
      <c r="AI2662" s="9" t="str">
        <f t="shared" si="371"/>
        <v/>
      </c>
    </row>
    <row r="2663" spans="13:35">
      <c r="M2663" s="7" t="str">
        <f>IF(A2663="","",IF(S2663="",IF(A2663="","",VLOOKUP(K2663,calendar_price_2013,MATCH(SUMIF(A$2:A13253,A2663,L$2:L13253),Sheet2!$C$1:$P$1,0)+1,0)),S2663)*L2663)</f>
        <v/>
      </c>
      <c r="N2663" s="7" t="str">
        <f t="shared" si="366"/>
        <v/>
      </c>
      <c r="O2663" s="7" t="str">
        <f t="shared" si="367"/>
        <v/>
      </c>
      <c r="R2663" s="7" t="str">
        <f t="shared" si="368"/>
        <v/>
      </c>
      <c r="W2663" s="9" t="str">
        <f t="shared" si="369"/>
        <v/>
      </c>
      <c r="AH2663" s="9" t="str">
        <f t="shared" si="370"/>
        <v/>
      </c>
      <c r="AI2663" s="9" t="str">
        <f t="shared" si="371"/>
        <v/>
      </c>
    </row>
    <row r="2664" spans="13:35">
      <c r="M2664" s="7" t="str">
        <f>IF(A2664="","",IF(S2664="",IF(A2664="","",VLOOKUP(K2664,calendar_price_2013,MATCH(SUMIF(A$2:A13254,A2664,L$2:L13254),Sheet2!$C$1:$P$1,0)+1,0)),S2664)*L2664)</f>
        <v/>
      </c>
      <c r="N2664" s="7" t="str">
        <f t="shared" si="366"/>
        <v/>
      </c>
      <c r="O2664" s="7" t="str">
        <f t="shared" si="367"/>
        <v/>
      </c>
      <c r="R2664" s="7" t="str">
        <f t="shared" si="368"/>
        <v/>
      </c>
      <c r="W2664" s="9" t="str">
        <f t="shared" si="369"/>
        <v/>
      </c>
      <c r="AH2664" s="9" t="str">
        <f t="shared" si="370"/>
        <v/>
      </c>
      <c r="AI2664" s="9" t="str">
        <f t="shared" si="371"/>
        <v/>
      </c>
    </row>
    <row r="2665" spans="13:35">
      <c r="M2665" s="7" t="str">
        <f>IF(A2665="","",IF(S2665="",IF(A2665="","",VLOOKUP(K2665,calendar_price_2013,MATCH(SUMIF(A$2:A13255,A2665,L$2:L13255),Sheet2!$C$1:$P$1,0)+1,0)),S2665)*L2665)</f>
        <v/>
      </c>
      <c r="N2665" s="7" t="str">
        <f t="shared" si="366"/>
        <v/>
      </c>
      <c r="O2665" s="7" t="str">
        <f t="shared" si="367"/>
        <v/>
      </c>
      <c r="R2665" s="7" t="str">
        <f t="shared" si="368"/>
        <v/>
      </c>
      <c r="W2665" s="9" t="str">
        <f t="shared" si="369"/>
        <v/>
      </c>
      <c r="AH2665" s="9" t="str">
        <f t="shared" si="370"/>
        <v/>
      </c>
      <c r="AI2665" s="9" t="str">
        <f t="shared" si="371"/>
        <v/>
      </c>
    </row>
    <row r="2666" spans="13:35">
      <c r="M2666" s="7" t="str">
        <f>IF(A2666="","",IF(S2666="",IF(A2666="","",VLOOKUP(K2666,calendar_price_2013,MATCH(SUMIF(A$2:A13256,A2666,L$2:L13256),Sheet2!$C$1:$P$1,0)+1,0)),S2666)*L2666)</f>
        <v/>
      </c>
      <c r="N2666" s="7" t="str">
        <f t="shared" si="366"/>
        <v/>
      </c>
      <c r="O2666" s="7" t="str">
        <f t="shared" si="367"/>
        <v/>
      </c>
      <c r="R2666" s="7" t="str">
        <f t="shared" si="368"/>
        <v/>
      </c>
      <c r="W2666" s="9" t="str">
        <f t="shared" si="369"/>
        <v/>
      </c>
      <c r="AH2666" s="9" t="str">
        <f t="shared" si="370"/>
        <v/>
      </c>
      <c r="AI2666" s="9" t="str">
        <f t="shared" si="371"/>
        <v/>
      </c>
    </row>
    <row r="2667" spans="13:35">
      <c r="M2667" s="7" t="str">
        <f>IF(A2667="","",IF(S2667="",IF(A2667="","",VLOOKUP(K2667,calendar_price_2013,MATCH(SUMIF(A$2:A13257,A2667,L$2:L13257),Sheet2!$C$1:$P$1,0)+1,0)),S2667)*L2667)</f>
        <v/>
      </c>
      <c r="N2667" s="7" t="str">
        <f t="shared" si="366"/>
        <v/>
      </c>
      <c r="O2667" s="7" t="str">
        <f t="shared" si="367"/>
        <v/>
      </c>
      <c r="R2667" s="7" t="str">
        <f t="shared" si="368"/>
        <v/>
      </c>
      <c r="W2667" s="9" t="str">
        <f t="shared" si="369"/>
        <v/>
      </c>
      <c r="AH2667" s="9" t="str">
        <f t="shared" si="370"/>
        <v/>
      </c>
      <c r="AI2667" s="9" t="str">
        <f t="shared" si="371"/>
        <v/>
      </c>
    </row>
    <row r="2668" spans="13:35">
      <c r="M2668" s="7" t="str">
        <f>IF(A2668="","",IF(S2668="",IF(A2668="","",VLOOKUP(K2668,calendar_price_2013,MATCH(SUMIF(A$2:A13258,A2668,L$2:L13258),Sheet2!$C$1:$P$1,0)+1,0)),S2668)*L2668)</f>
        <v/>
      </c>
      <c r="N2668" s="7" t="str">
        <f t="shared" si="366"/>
        <v/>
      </c>
      <c r="O2668" s="7" t="str">
        <f t="shared" si="367"/>
        <v/>
      </c>
      <c r="R2668" s="7" t="str">
        <f t="shared" si="368"/>
        <v/>
      </c>
      <c r="W2668" s="9" t="str">
        <f t="shared" si="369"/>
        <v/>
      </c>
      <c r="AH2668" s="9" t="str">
        <f t="shared" si="370"/>
        <v/>
      </c>
      <c r="AI2668" s="9" t="str">
        <f t="shared" si="371"/>
        <v/>
      </c>
    </row>
    <row r="2669" spans="13:35">
      <c r="M2669" s="7" t="str">
        <f>IF(A2669="","",IF(S2669="",IF(A2669="","",VLOOKUP(K2669,calendar_price_2013,MATCH(SUMIF(A$2:A13259,A2669,L$2:L13259),Sheet2!$C$1:$P$1,0)+1,0)),S2669)*L2669)</f>
        <v/>
      </c>
      <c r="N2669" s="7" t="str">
        <f t="shared" si="366"/>
        <v/>
      </c>
      <c r="O2669" s="7" t="str">
        <f t="shared" si="367"/>
        <v/>
      </c>
      <c r="R2669" s="7" t="str">
        <f t="shared" si="368"/>
        <v/>
      </c>
      <c r="W2669" s="9" t="str">
        <f t="shared" si="369"/>
        <v/>
      </c>
      <c r="AH2669" s="9" t="str">
        <f t="shared" si="370"/>
        <v/>
      </c>
      <c r="AI2669" s="9" t="str">
        <f t="shared" si="371"/>
        <v/>
      </c>
    </row>
    <row r="2670" spans="13:35">
      <c r="M2670" s="7" t="str">
        <f>IF(A2670="","",IF(S2670="",IF(A2670="","",VLOOKUP(K2670,calendar_price_2013,MATCH(SUMIF(A$2:A13260,A2670,L$2:L13260),Sheet2!$C$1:$P$1,0)+1,0)),S2670)*L2670)</f>
        <v/>
      </c>
      <c r="N2670" s="7" t="str">
        <f t="shared" si="366"/>
        <v/>
      </c>
      <c r="O2670" s="7" t="str">
        <f t="shared" si="367"/>
        <v/>
      </c>
      <c r="R2670" s="7" t="str">
        <f t="shared" si="368"/>
        <v/>
      </c>
      <c r="W2670" s="9" t="str">
        <f t="shared" si="369"/>
        <v/>
      </c>
      <c r="AH2670" s="9" t="str">
        <f t="shared" si="370"/>
        <v/>
      </c>
      <c r="AI2670" s="9" t="str">
        <f t="shared" si="371"/>
        <v/>
      </c>
    </row>
    <row r="2671" spans="13:35">
      <c r="M2671" s="7" t="str">
        <f>IF(A2671="","",IF(S2671="",IF(A2671="","",VLOOKUP(K2671,calendar_price_2013,MATCH(SUMIF(A$2:A13261,A2671,L$2:L13261),Sheet2!$C$1:$P$1,0)+1,0)),S2671)*L2671)</f>
        <v/>
      </c>
      <c r="N2671" s="7" t="str">
        <f t="shared" si="366"/>
        <v/>
      </c>
      <c r="O2671" s="7" t="str">
        <f t="shared" si="367"/>
        <v/>
      </c>
      <c r="R2671" s="7" t="str">
        <f t="shared" si="368"/>
        <v/>
      </c>
      <c r="W2671" s="9" t="str">
        <f t="shared" si="369"/>
        <v/>
      </c>
      <c r="AH2671" s="9" t="str">
        <f t="shared" si="370"/>
        <v/>
      </c>
      <c r="AI2671" s="9" t="str">
        <f t="shared" si="371"/>
        <v/>
      </c>
    </row>
    <row r="2672" spans="13:35">
      <c r="M2672" s="7" t="str">
        <f>IF(A2672="","",IF(S2672="",IF(A2672="","",VLOOKUP(K2672,calendar_price_2013,MATCH(SUMIF(A$2:A13262,A2672,L$2:L13262),Sheet2!$C$1:$P$1,0)+1,0)),S2672)*L2672)</f>
        <v/>
      </c>
      <c r="N2672" s="7" t="str">
        <f t="shared" si="366"/>
        <v/>
      </c>
      <c r="O2672" s="7" t="str">
        <f t="shared" si="367"/>
        <v/>
      </c>
      <c r="R2672" s="7" t="str">
        <f t="shared" si="368"/>
        <v/>
      </c>
      <c r="W2672" s="9" t="str">
        <f t="shared" si="369"/>
        <v/>
      </c>
      <c r="AH2672" s="9" t="str">
        <f t="shared" si="370"/>
        <v/>
      </c>
      <c r="AI2672" s="9" t="str">
        <f t="shared" si="371"/>
        <v/>
      </c>
    </row>
    <row r="2673" spans="13:35">
      <c r="M2673" s="7" t="str">
        <f>IF(A2673="","",IF(S2673="",IF(A2673="","",VLOOKUP(K2673,calendar_price_2013,MATCH(SUMIF(A$2:A13263,A2673,L$2:L13263),Sheet2!$C$1:$P$1,0)+1,0)),S2673)*L2673)</f>
        <v/>
      </c>
      <c r="N2673" s="7" t="str">
        <f t="shared" si="366"/>
        <v/>
      </c>
      <c r="O2673" s="7" t="str">
        <f t="shared" si="367"/>
        <v/>
      </c>
      <c r="R2673" s="7" t="str">
        <f t="shared" si="368"/>
        <v/>
      </c>
      <c r="W2673" s="9" t="str">
        <f t="shared" si="369"/>
        <v/>
      </c>
      <c r="AH2673" s="9" t="str">
        <f t="shared" si="370"/>
        <v/>
      </c>
      <c r="AI2673" s="9" t="str">
        <f t="shared" si="371"/>
        <v/>
      </c>
    </row>
    <row r="2674" spans="13:35">
      <c r="M2674" s="7" t="str">
        <f>IF(A2674="","",IF(S2674="",IF(A2674="","",VLOOKUP(K2674,calendar_price_2013,MATCH(SUMIF(A$2:A13264,A2674,L$2:L13264),Sheet2!$C$1:$P$1,0)+1,0)),S2674)*L2674)</f>
        <v/>
      </c>
      <c r="N2674" s="7" t="str">
        <f t="shared" si="366"/>
        <v/>
      </c>
      <c r="O2674" s="7" t="str">
        <f t="shared" si="367"/>
        <v/>
      </c>
      <c r="R2674" s="7" t="str">
        <f t="shared" si="368"/>
        <v/>
      </c>
      <c r="W2674" s="9" t="str">
        <f t="shared" si="369"/>
        <v/>
      </c>
      <c r="AH2674" s="9" t="str">
        <f t="shared" si="370"/>
        <v/>
      </c>
      <c r="AI2674" s="9" t="str">
        <f t="shared" si="371"/>
        <v/>
      </c>
    </row>
    <row r="2675" spans="13:35">
      <c r="M2675" s="7" t="str">
        <f>IF(A2675="","",IF(S2675="",IF(A2675="","",VLOOKUP(K2675,calendar_price_2013,MATCH(SUMIF(A$2:A13265,A2675,L$2:L13265),Sheet2!$C$1:$P$1,0)+1,0)),S2675)*L2675)</f>
        <v/>
      </c>
      <c r="N2675" s="7" t="str">
        <f t="shared" si="366"/>
        <v/>
      </c>
      <c r="O2675" s="7" t="str">
        <f t="shared" si="367"/>
        <v/>
      </c>
      <c r="R2675" s="7" t="str">
        <f t="shared" si="368"/>
        <v/>
      </c>
      <c r="W2675" s="9" t="str">
        <f t="shared" si="369"/>
        <v/>
      </c>
      <c r="AH2675" s="9" t="str">
        <f t="shared" si="370"/>
        <v/>
      </c>
      <c r="AI2675" s="9" t="str">
        <f t="shared" si="371"/>
        <v/>
      </c>
    </row>
    <row r="2676" spans="13:35">
      <c r="M2676" s="7" t="str">
        <f>IF(A2676="","",IF(S2676="",IF(A2676="","",VLOOKUP(K2676,calendar_price_2013,MATCH(SUMIF(A$2:A13266,A2676,L$2:L13266),Sheet2!$C$1:$P$1,0)+1,0)),S2676)*L2676)</f>
        <v/>
      </c>
      <c r="N2676" s="7" t="str">
        <f t="shared" si="366"/>
        <v/>
      </c>
      <c r="O2676" s="7" t="str">
        <f t="shared" si="367"/>
        <v/>
      </c>
      <c r="R2676" s="7" t="str">
        <f t="shared" si="368"/>
        <v/>
      </c>
      <c r="W2676" s="9" t="str">
        <f t="shared" si="369"/>
        <v/>
      </c>
      <c r="AH2676" s="9" t="str">
        <f t="shared" si="370"/>
        <v/>
      </c>
      <c r="AI2676" s="9" t="str">
        <f t="shared" si="371"/>
        <v/>
      </c>
    </row>
    <row r="2677" spans="13:35">
      <c r="M2677" s="7" t="str">
        <f>IF(A2677="","",IF(S2677="",IF(A2677="","",VLOOKUP(K2677,calendar_price_2013,MATCH(SUMIF(A$2:A13267,A2677,L$2:L13267),Sheet2!$C$1:$P$1,0)+1,0)),S2677)*L2677)</f>
        <v/>
      </c>
      <c r="N2677" s="7" t="str">
        <f t="shared" si="366"/>
        <v/>
      </c>
      <c r="O2677" s="7" t="str">
        <f t="shared" si="367"/>
        <v/>
      </c>
      <c r="R2677" s="7" t="str">
        <f t="shared" si="368"/>
        <v/>
      </c>
      <c r="W2677" s="9" t="str">
        <f t="shared" si="369"/>
        <v/>
      </c>
      <c r="AH2677" s="9" t="str">
        <f t="shared" si="370"/>
        <v/>
      </c>
      <c r="AI2677" s="9" t="str">
        <f t="shared" si="371"/>
        <v/>
      </c>
    </row>
    <row r="2678" spans="13:35">
      <c r="M2678" s="7" t="str">
        <f>IF(A2678="","",IF(S2678="",IF(A2678="","",VLOOKUP(K2678,calendar_price_2013,MATCH(SUMIF(A$2:A13268,A2678,L$2:L13268),Sheet2!$C$1:$P$1,0)+1,0)),S2678)*L2678)</f>
        <v/>
      </c>
      <c r="N2678" s="7" t="str">
        <f t="shared" si="366"/>
        <v/>
      </c>
      <c r="O2678" s="7" t="str">
        <f t="shared" si="367"/>
        <v/>
      </c>
      <c r="R2678" s="7" t="str">
        <f t="shared" si="368"/>
        <v/>
      </c>
      <c r="W2678" s="9" t="str">
        <f t="shared" si="369"/>
        <v/>
      </c>
      <c r="AH2678" s="9" t="str">
        <f t="shared" si="370"/>
        <v/>
      </c>
      <c r="AI2678" s="9" t="str">
        <f t="shared" si="371"/>
        <v/>
      </c>
    </row>
    <row r="2679" spans="13:35">
      <c r="M2679" s="7" t="str">
        <f>IF(A2679="","",IF(S2679="",IF(A2679="","",VLOOKUP(K2679,calendar_price_2013,MATCH(SUMIF(A$2:A13269,A2679,L$2:L13269),Sheet2!$C$1:$P$1,0)+1,0)),S2679)*L2679)</f>
        <v/>
      </c>
      <c r="N2679" s="7" t="str">
        <f t="shared" si="366"/>
        <v/>
      </c>
      <c r="O2679" s="7" t="str">
        <f t="shared" si="367"/>
        <v/>
      </c>
      <c r="R2679" s="7" t="str">
        <f t="shared" si="368"/>
        <v/>
      </c>
      <c r="W2679" s="9" t="str">
        <f t="shared" si="369"/>
        <v/>
      </c>
      <c r="AH2679" s="9" t="str">
        <f t="shared" si="370"/>
        <v/>
      </c>
      <c r="AI2679" s="9" t="str">
        <f t="shared" si="371"/>
        <v/>
      </c>
    </row>
    <row r="2680" spans="13:35">
      <c r="M2680" s="7" t="str">
        <f>IF(A2680="","",IF(S2680="",IF(A2680="","",VLOOKUP(K2680,calendar_price_2013,MATCH(SUMIF(A$2:A13270,A2680,L$2:L13270),Sheet2!$C$1:$P$1,0)+1,0)),S2680)*L2680)</f>
        <v/>
      </c>
      <c r="N2680" s="7" t="str">
        <f t="shared" si="366"/>
        <v/>
      </c>
      <c r="O2680" s="7" t="str">
        <f t="shared" si="367"/>
        <v/>
      </c>
      <c r="R2680" s="7" t="str">
        <f t="shared" si="368"/>
        <v/>
      </c>
      <c r="W2680" s="9" t="str">
        <f t="shared" si="369"/>
        <v/>
      </c>
      <c r="AH2680" s="9" t="str">
        <f t="shared" si="370"/>
        <v/>
      </c>
      <c r="AI2680" s="9" t="str">
        <f t="shared" si="371"/>
        <v/>
      </c>
    </row>
    <row r="2681" spans="13:35">
      <c r="M2681" s="7" t="str">
        <f>IF(A2681="","",IF(S2681="",IF(A2681="","",VLOOKUP(K2681,calendar_price_2013,MATCH(SUMIF(A$2:A13271,A2681,L$2:L13271),Sheet2!$C$1:$P$1,0)+1,0)),S2681)*L2681)</f>
        <v/>
      </c>
      <c r="N2681" s="7" t="str">
        <f t="shared" si="366"/>
        <v/>
      </c>
      <c r="O2681" s="7" t="str">
        <f t="shared" si="367"/>
        <v/>
      </c>
      <c r="R2681" s="7" t="str">
        <f t="shared" si="368"/>
        <v/>
      </c>
      <c r="W2681" s="9" t="str">
        <f t="shared" si="369"/>
        <v/>
      </c>
      <c r="AH2681" s="9" t="str">
        <f t="shared" si="370"/>
        <v/>
      </c>
      <c r="AI2681" s="9" t="str">
        <f t="shared" si="371"/>
        <v/>
      </c>
    </row>
    <row r="2682" spans="13:35">
      <c r="M2682" s="7" t="str">
        <f>IF(A2682="","",IF(S2682="",IF(A2682="","",VLOOKUP(K2682,calendar_price_2013,MATCH(SUMIF(A$2:A13272,A2682,L$2:L13272),Sheet2!$C$1:$P$1,0)+1,0)),S2682)*L2682)</f>
        <v/>
      </c>
      <c r="N2682" s="7" t="str">
        <f t="shared" si="366"/>
        <v/>
      </c>
      <c r="O2682" s="7" t="str">
        <f t="shared" si="367"/>
        <v/>
      </c>
      <c r="R2682" s="7" t="str">
        <f t="shared" si="368"/>
        <v/>
      </c>
      <c r="W2682" s="9" t="str">
        <f t="shared" si="369"/>
        <v/>
      </c>
      <c r="AH2682" s="9" t="str">
        <f t="shared" si="370"/>
        <v/>
      </c>
      <c r="AI2682" s="9" t="str">
        <f t="shared" si="371"/>
        <v/>
      </c>
    </row>
    <row r="2683" spans="13:35">
      <c r="M2683" s="7" t="str">
        <f>IF(A2683="","",IF(S2683="",IF(A2683="","",VLOOKUP(K2683,calendar_price_2013,MATCH(SUMIF(A$2:A13273,A2683,L$2:L13273),Sheet2!$C$1:$P$1,0)+1,0)),S2683)*L2683)</f>
        <v/>
      </c>
      <c r="N2683" s="7" t="str">
        <f t="shared" si="366"/>
        <v/>
      </c>
      <c r="O2683" s="7" t="str">
        <f t="shared" si="367"/>
        <v/>
      </c>
      <c r="R2683" s="7" t="str">
        <f t="shared" si="368"/>
        <v/>
      </c>
      <c r="W2683" s="9" t="str">
        <f t="shared" si="369"/>
        <v/>
      </c>
      <c r="AH2683" s="9" t="str">
        <f t="shared" si="370"/>
        <v/>
      </c>
      <c r="AI2683" s="9" t="str">
        <f t="shared" si="371"/>
        <v/>
      </c>
    </row>
    <row r="2684" spans="13:35">
      <c r="M2684" s="7" t="str">
        <f>IF(A2684="","",IF(S2684="",IF(A2684="","",VLOOKUP(K2684,calendar_price_2013,MATCH(SUMIF(A$2:A13274,A2684,L$2:L13274),Sheet2!$C$1:$P$1,0)+1,0)),S2684)*L2684)</f>
        <v/>
      </c>
      <c r="N2684" s="7" t="str">
        <f t="shared" si="366"/>
        <v/>
      </c>
      <c r="O2684" s="7" t="str">
        <f t="shared" si="367"/>
        <v/>
      </c>
      <c r="R2684" s="7" t="str">
        <f t="shared" si="368"/>
        <v/>
      </c>
      <c r="W2684" s="9" t="str">
        <f t="shared" si="369"/>
        <v/>
      </c>
      <c r="AH2684" s="9" t="str">
        <f t="shared" si="370"/>
        <v/>
      </c>
      <c r="AI2684" s="9" t="str">
        <f t="shared" si="371"/>
        <v/>
      </c>
    </row>
    <row r="2685" spans="13:35">
      <c r="M2685" s="7" t="str">
        <f>IF(A2685="","",IF(S2685="",IF(A2685="","",VLOOKUP(K2685,calendar_price_2013,MATCH(SUMIF(A$2:A13275,A2685,L$2:L13275),Sheet2!$C$1:$P$1,0)+1,0)),S2685)*L2685)</f>
        <v/>
      </c>
      <c r="N2685" s="7" t="str">
        <f t="shared" si="366"/>
        <v/>
      </c>
      <c r="O2685" s="7" t="str">
        <f t="shared" si="367"/>
        <v/>
      </c>
      <c r="R2685" s="7" t="str">
        <f t="shared" si="368"/>
        <v/>
      </c>
      <c r="W2685" s="9" t="str">
        <f t="shared" si="369"/>
        <v/>
      </c>
      <c r="AH2685" s="9" t="str">
        <f t="shared" si="370"/>
        <v/>
      </c>
      <c r="AI2685" s="9" t="str">
        <f t="shared" si="371"/>
        <v/>
      </c>
    </row>
    <row r="2686" spans="13:35">
      <c r="M2686" s="7" t="str">
        <f>IF(A2686="","",IF(S2686="",IF(A2686="","",VLOOKUP(K2686,calendar_price_2013,MATCH(SUMIF(A$2:A13276,A2686,L$2:L13276),Sheet2!$C$1:$P$1,0)+1,0)),S2686)*L2686)</f>
        <v/>
      </c>
      <c r="N2686" s="7" t="str">
        <f t="shared" si="366"/>
        <v/>
      </c>
      <c r="O2686" s="7" t="str">
        <f t="shared" si="367"/>
        <v/>
      </c>
      <c r="R2686" s="7" t="str">
        <f t="shared" si="368"/>
        <v/>
      </c>
      <c r="W2686" s="9" t="str">
        <f t="shared" si="369"/>
        <v/>
      </c>
      <c r="AH2686" s="9" t="str">
        <f t="shared" si="370"/>
        <v/>
      </c>
      <c r="AI2686" s="9" t="str">
        <f t="shared" si="371"/>
        <v/>
      </c>
    </row>
    <row r="2687" spans="13:35">
      <c r="M2687" s="7" t="str">
        <f>IF(A2687="","",IF(S2687="",IF(A2687="","",VLOOKUP(K2687,calendar_price_2013,MATCH(SUMIF(A$2:A13277,A2687,L$2:L13277),Sheet2!$C$1:$P$1,0)+1,0)),S2687)*L2687)</f>
        <v/>
      </c>
      <c r="N2687" s="7" t="str">
        <f t="shared" si="366"/>
        <v/>
      </c>
      <c r="O2687" s="7" t="str">
        <f t="shared" si="367"/>
        <v/>
      </c>
      <c r="R2687" s="7" t="str">
        <f t="shared" si="368"/>
        <v/>
      </c>
      <c r="W2687" s="9" t="str">
        <f t="shared" si="369"/>
        <v/>
      </c>
      <c r="AH2687" s="9" t="str">
        <f t="shared" si="370"/>
        <v/>
      </c>
      <c r="AI2687" s="9" t="str">
        <f t="shared" si="371"/>
        <v/>
      </c>
    </row>
    <row r="2688" spans="13:35">
      <c r="M2688" s="7" t="str">
        <f>IF(A2688="","",IF(S2688="",IF(A2688="","",VLOOKUP(K2688,calendar_price_2013,MATCH(SUMIF(A$2:A13278,A2688,L$2:L13278),Sheet2!$C$1:$P$1,0)+1,0)),S2688)*L2688)</f>
        <v/>
      </c>
      <c r="N2688" s="7" t="str">
        <f t="shared" si="366"/>
        <v/>
      </c>
      <c r="O2688" s="7" t="str">
        <f t="shared" si="367"/>
        <v/>
      </c>
      <c r="R2688" s="7" t="str">
        <f t="shared" si="368"/>
        <v/>
      </c>
      <c r="W2688" s="9" t="str">
        <f t="shared" si="369"/>
        <v/>
      </c>
      <c r="AH2688" s="9" t="str">
        <f t="shared" si="370"/>
        <v/>
      </c>
      <c r="AI2688" s="9" t="str">
        <f t="shared" si="371"/>
        <v/>
      </c>
    </row>
    <row r="2689" spans="13:35">
      <c r="M2689" s="7" t="str">
        <f>IF(A2689="","",IF(S2689="",IF(A2689="","",VLOOKUP(K2689,calendar_price_2013,MATCH(SUMIF(A$2:A13279,A2689,L$2:L13279),Sheet2!$C$1:$P$1,0)+1,0)),S2689)*L2689)</f>
        <v/>
      </c>
      <c r="N2689" s="7" t="str">
        <f t="shared" si="366"/>
        <v/>
      </c>
      <c r="O2689" s="7" t="str">
        <f t="shared" si="367"/>
        <v/>
      </c>
      <c r="R2689" s="7" t="str">
        <f t="shared" si="368"/>
        <v/>
      </c>
      <c r="W2689" s="9" t="str">
        <f t="shared" si="369"/>
        <v/>
      </c>
      <c r="AH2689" s="9" t="str">
        <f t="shared" si="370"/>
        <v/>
      </c>
      <c r="AI2689" s="9" t="str">
        <f t="shared" si="371"/>
        <v/>
      </c>
    </row>
    <row r="2690" spans="13:35">
      <c r="M2690" s="7" t="str">
        <f>IF(A2690="","",IF(S2690="",IF(A2690="","",VLOOKUP(K2690,calendar_price_2013,MATCH(SUMIF(A$2:A13280,A2690,L$2:L13280),Sheet2!$C$1:$P$1,0)+1,0)),S2690)*L2690)</f>
        <v/>
      </c>
      <c r="N2690" s="7" t="str">
        <f t="shared" si="366"/>
        <v/>
      </c>
      <c r="O2690" s="7" t="str">
        <f t="shared" si="367"/>
        <v/>
      </c>
      <c r="R2690" s="7" t="str">
        <f t="shared" si="368"/>
        <v/>
      </c>
      <c r="W2690" s="9" t="str">
        <f t="shared" si="369"/>
        <v/>
      </c>
      <c r="AH2690" s="9" t="str">
        <f t="shared" si="370"/>
        <v/>
      </c>
      <c r="AI2690" s="9" t="str">
        <f t="shared" si="371"/>
        <v/>
      </c>
    </row>
    <row r="2691" spans="13:35">
      <c r="M2691" s="7" t="str">
        <f>IF(A2691="","",IF(S2691="",IF(A2691="","",VLOOKUP(K2691,calendar_price_2013,MATCH(SUMIF(A$2:A13281,A2691,L$2:L13281),Sheet2!$C$1:$P$1,0)+1,0)),S2691)*L2691)</f>
        <v/>
      </c>
      <c r="N2691" s="7" t="str">
        <f t="shared" si="366"/>
        <v/>
      </c>
      <c r="O2691" s="7" t="str">
        <f t="shared" si="367"/>
        <v/>
      </c>
      <c r="R2691" s="7" t="str">
        <f t="shared" si="368"/>
        <v/>
      </c>
      <c r="W2691" s="9" t="str">
        <f t="shared" si="369"/>
        <v/>
      </c>
      <c r="AH2691" s="9" t="str">
        <f t="shared" si="370"/>
        <v/>
      </c>
      <c r="AI2691" s="9" t="str">
        <f t="shared" si="371"/>
        <v/>
      </c>
    </row>
    <row r="2692" spans="13:35">
      <c r="M2692" s="7" t="str">
        <f>IF(A2692="","",IF(S2692="",IF(A2692="","",VLOOKUP(K2692,calendar_price_2013,MATCH(SUMIF(A$2:A13282,A2692,L$2:L13282),Sheet2!$C$1:$P$1,0)+1,0)),S2692)*L2692)</f>
        <v/>
      </c>
      <c r="N2692" s="7" t="str">
        <f t="shared" si="366"/>
        <v/>
      </c>
      <c r="O2692" s="7" t="str">
        <f t="shared" si="367"/>
        <v/>
      </c>
      <c r="R2692" s="7" t="str">
        <f t="shared" si="368"/>
        <v/>
      </c>
      <c r="W2692" s="9" t="str">
        <f t="shared" si="369"/>
        <v/>
      </c>
      <c r="AH2692" s="9" t="str">
        <f t="shared" si="370"/>
        <v/>
      </c>
      <c r="AI2692" s="9" t="str">
        <f t="shared" si="371"/>
        <v/>
      </c>
    </row>
    <row r="2693" spans="13:35">
      <c r="M2693" s="7" t="str">
        <f>IF(A2693="","",IF(S2693="",IF(A2693="","",VLOOKUP(K2693,calendar_price_2013,MATCH(SUMIF(A$2:A13283,A2693,L$2:L13283),Sheet2!$C$1:$P$1,0)+1,0)),S2693)*L2693)</f>
        <v/>
      </c>
      <c r="N2693" s="7" t="str">
        <f t="shared" si="366"/>
        <v/>
      </c>
      <c r="O2693" s="7" t="str">
        <f t="shared" si="367"/>
        <v/>
      </c>
      <c r="R2693" s="7" t="str">
        <f t="shared" si="368"/>
        <v/>
      </c>
      <c r="W2693" s="9" t="str">
        <f t="shared" si="369"/>
        <v/>
      </c>
      <c r="AH2693" s="9" t="str">
        <f t="shared" si="370"/>
        <v/>
      </c>
      <c r="AI2693" s="9" t="str">
        <f t="shared" si="371"/>
        <v/>
      </c>
    </row>
    <row r="2694" spans="13:35">
      <c r="M2694" s="7" t="str">
        <f>IF(A2694="","",IF(S2694="",IF(A2694="","",VLOOKUP(K2694,calendar_price_2013,MATCH(SUMIF(A$2:A13284,A2694,L$2:L13284),Sheet2!$C$1:$P$1,0)+1,0)),S2694)*L2694)</f>
        <v/>
      </c>
      <c r="N2694" s="7" t="str">
        <f t="shared" si="366"/>
        <v/>
      </c>
      <c r="O2694" s="7" t="str">
        <f t="shared" si="367"/>
        <v/>
      </c>
      <c r="R2694" s="7" t="str">
        <f t="shared" si="368"/>
        <v/>
      </c>
      <c r="W2694" s="9" t="str">
        <f t="shared" si="369"/>
        <v/>
      </c>
      <c r="AH2694" s="9" t="str">
        <f t="shared" si="370"/>
        <v/>
      </c>
      <c r="AI2694" s="9" t="str">
        <f t="shared" si="371"/>
        <v/>
      </c>
    </row>
    <row r="2695" spans="13:35">
      <c r="M2695" s="7" t="str">
        <f>IF(A2695="","",IF(S2695="",IF(A2695="","",VLOOKUP(K2695,calendar_price_2013,MATCH(SUMIF(A$2:A13285,A2695,L$2:L13285),Sheet2!$C$1:$P$1,0)+1,0)),S2695)*L2695)</f>
        <v/>
      </c>
      <c r="N2695" s="7" t="str">
        <f t="shared" si="366"/>
        <v/>
      </c>
      <c r="O2695" s="7" t="str">
        <f t="shared" si="367"/>
        <v/>
      </c>
      <c r="R2695" s="7" t="str">
        <f t="shared" si="368"/>
        <v/>
      </c>
      <c r="W2695" s="9" t="str">
        <f t="shared" si="369"/>
        <v/>
      </c>
      <c r="AH2695" s="9" t="str">
        <f t="shared" si="370"/>
        <v/>
      </c>
      <c r="AI2695" s="9" t="str">
        <f t="shared" si="371"/>
        <v/>
      </c>
    </row>
    <row r="2696" spans="13:35">
      <c r="M2696" s="7" t="str">
        <f>IF(A2696="","",IF(S2696="",IF(A2696="","",VLOOKUP(K2696,calendar_price_2013,MATCH(SUMIF(A$2:A13286,A2696,L$2:L13286),Sheet2!$C$1:$P$1,0)+1,0)),S2696)*L2696)</f>
        <v/>
      </c>
      <c r="N2696" s="7" t="str">
        <f t="shared" si="366"/>
        <v/>
      </c>
      <c r="O2696" s="7" t="str">
        <f t="shared" si="367"/>
        <v/>
      </c>
      <c r="R2696" s="7" t="str">
        <f t="shared" si="368"/>
        <v/>
      </c>
      <c r="W2696" s="9" t="str">
        <f t="shared" si="369"/>
        <v/>
      </c>
      <c r="AH2696" s="9" t="str">
        <f t="shared" si="370"/>
        <v/>
      </c>
      <c r="AI2696" s="9" t="str">
        <f t="shared" si="371"/>
        <v/>
      </c>
    </row>
    <row r="2697" spans="13:35">
      <c r="M2697" s="7" t="str">
        <f>IF(A2697="","",IF(S2697="",IF(A2697="","",VLOOKUP(K2697,calendar_price_2013,MATCH(SUMIF(A$2:A13287,A2697,L$2:L13287),Sheet2!$C$1:$P$1,0)+1,0)),S2697)*L2697)</f>
        <v/>
      </c>
      <c r="N2697" s="7" t="str">
        <f t="shared" si="366"/>
        <v/>
      </c>
      <c r="O2697" s="7" t="str">
        <f t="shared" si="367"/>
        <v/>
      </c>
      <c r="R2697" s="7" t="str">
        <f t="shared" si="368"/>
        <v/>
      </c>
      <c r="W2697" s="9" t="str">
        <f t="shared" si="369"/>
        <v/>
      </c>
      <c r="AH2697" s="9" t="str">
        <f t="shared" si="370"/>
        <v/>
      </c>
      <c r="AI2697" s="9" t="str">
        <f t="shared" si="371"/>
        <v/>
      </c>
    </row>
    <row r="2698" spans="13:35">
      <c r="M2698" s="7" t="str">
        <f>IF(A2698="","",IF(S2698="",IF(A2698="","",VLOOKUP(K2698,calendar_price_2013,MATCH(SUMIF(A$2:A13288,A2698,L$2:L13288),Sheet2!$C$1:$P$1,0)+1,0)),S2698)*L2698)</f>
        <v/>
      </c>
      <c r="N2698" s="7" t="str">
        <f t="shared" si="366"/>
        <v/>
      </c>
      <c r="O2698" s="7" t="str">
        <f t="shared" si="367"/>
        <v/>
      </c>
      <c r="R2698" s="7" t="str">
        <f t="shared" si="368"/>
        <v/>
      </c>
      <c r="W2698" s="9" t="str">
        <f t="shared" si="369"/>
        <v/>
      </c>
      <c r="AH2698" s="9" t="str">
        <f t="shared" si="370"/>
        <v/>
      </c>
      <c r="AI2698" s="9" t="str">
        <f t="shared" si="371"/>
        <v/>
      </c>
    </row>
    <row r="2699" spans="13:35">
      <c r="M2699" s="7" t="str">
        <f>IF(A2699="","",IF(S2699="",IF(A2699="","",VLOOKUP(K2699,calendar_price_2013,MATCH(SUMIF(A$2:A13289,A2699,L$2:L13289),Sheet2!$C$1:$P$1,0)+1,0)),S2699)*L2699)</f>
        <v/>
      </c>
      <c r="N2699" s="7" t="str">
        <f t="shared" si="366"/>
        <v/>
      </c>
      <c r="O2699" s="7" t="str">
        <f t="shared" si="367"/>
        <v/>
      </c>
      <c r="R2699" s="7" t="str">
        <f t="shared" si="368"/>
        <v/>
      </c>
      <c r="W2699" s="9" t="str">
        <f t="shared" si="369"/>
        <v/>
      </c>
      <c r="AH2699" s="9" t="str">
        <f t="shared" si="370"/>
        <v/>
      </c>
      <c r="AI2699" s="9" t="str">
        <f t="shared" si="371"/>
        <v/>
      </c>
    </row>
    <row r="2700" spans="13:35">
      <c r="M2700" s="7" t="str">
        <f>IF(A2700="","",IF(S2700="",IF(A2700="","",VLOOKUP(K2700,calendar_price_2013,MATCH(SUMIF(A$2:A13290,A2700,L$2:L13290),Sheet2!$C$1:$P$1,0)+1,0)),S2700)*L2700)</f>
        <v/>
      </c>
      <c r="N2700" s="7" t="str">
        <f t="shared" si="366"/>
        <v/>
      </c>
      <c r="O2700" s="7" t="str">
        <f t="shared" si="367"/>
        <v/>
      </c>
      <c r="R2700" s="7" t="str">
        <f t="shared" si="368"/>
        <v/>
      </c>
      <c r="W2700" s="9" t="str">
        <f t="shared" si="369"/>
        <v/>
      </c>
      <c r="AH2700" s="9" t="str">
        <f t="shared" si="370"/>
        <v/>
      </c>
      <c r="AI2700" s="9" t="str">
        <f t="shared" si="371"/>
        <v/>
      </c>
    </row>
    <row r="2701" spans="13:35">
      <c r="M2701" s="7" t="str">
        <f>IF(A2701="","",IF(S2701="",IF(A2701="","",VLOOKUP(K2701,calendar_price_2013,MATCH(SUMIF(A$2:A13291,A2701,L$2:L13291),Sheet2!$C$1:$P$1,0)+1,0)),S2701)*L2701)</f>
        <v/>
      </c>
      <c r="N2701" s="7" t="str">
        <f t="shared" si="366"/>
        <v/>
      </c>
      <c r="O2701" s="7" t="str">
        <f t="shared" si="367"/>
        <v/>
      </c>
      <c r="R2701" s="7" t="str">
        <f t="shared" si="368"/>
        <v/>
      </c>
      <c r="W2701" s="9" t="str">
        <f t="shared" si="369"/>
        <v/>
      </c>
      <c r="AH2701" s="9" t="str">
        <f t="shared" si="370"/>
        <v/>
      </c>
      <c r="AI2701" s="9" t="str">
        <f t="shared" si="371"/>
        <v/>
      </c>
    </row>
    <row r="2702" spans="13:35">
      <c r="M2702" s="7" t="str">
        <f>IF(A2702="","",IF(S2702="",IF(A2702="","",VLOOKUP(K2702,calendar_price_2013,MATCH(SUMIF(A$2:A13292,A2702,L$2:L13292),Sheet2!$C$1:$P$1,0)+1,0)),S2702)*L2702)</f>
        <v/>
      </c>
      <c r="N2702" s="7" t="str">
        <f t="shared" si="366"/>
        <v/>
      </c>
      <c r="O2702" s="7" t="str">
        <f t="shared" si="367"/>
        <v/>
      </c>
      <c r="R2702" s="7" t="str">
        <f t="shared" si="368"/>
        <v/>
      </c>
      <c r="W2702" s="9" t="str">
        <f t="shared" si="369"/>
        <v/>
      </c>
      <c r="AH2702" s="9" t="str">
        <f t="shared" si="370"/>
        <v/>
      </c>
      <c r="AI2702" s="9" t="str">
        <f t="shared" si="371"/>
        <v/>
      </c>
    </row>
    <row r="2703" spans="13:35">
      <c r="M2703" s="7" t="str">
        <f>IF(A2703="","",IF(S2703="",IF(A2703="","",VLOOKUP(K2703,calendar_price_2013,MATCH(SUMIF(A$2:A13293,A2703,L$2:L13293),Sheet2!$C$1:$P$1,0)+1,0)),S2703)*L2703)</f>
        <v/>
      </c>
      <c r="N2703" s="7" t="str">
        <f t="shared" si="366"/>
        <v/>
      </c>
      <c r="O2703" s="7" t="str">
        <f t="shared" si="367"/>
        <v/>
      </c>
      <c r="R2703" s="7" t="str">
        <f t="shared" si="368"/>
        <v/>
      </c>
      <c r="W2703" s="9" t="str">
        <f t="shared" si="369"/>
        <v/>
      </c>
      <c r="AH2703" s="9" t="str">
        <f t="shared" si="370"/>
        <v/>
      </c>
      <c r="AI2703" s="9" t="str">
        <f t="shared" si="371"/>
        <v/>
      </c>
    </row>
    <row r="2704" spans="13:35">
      <c r="M2704" s="7" t="str">
        <f>IF(A2704="","",IF(S2704="",IF(A2704="","",VLOOKUP(K2704,calendar_price_2013,MATCH(SUMIF(A$2:A13294,A2704,L$2:L13294),Sheet2!$C$1:$P$1,0)+1,0)),S2704)*L2704)</f>
        <v/>
      </c>
      <c r="N2704" s="7" t="str">
        <f t="shared" si="366"/>
        <v/>
      </c>
      <c r="O2704" s="7" t="str">
        <f t="shared" si="367"/>
        <v/>
      </c>
      <c r="R2704" s="7" t="str">
        <f t="shared" si="368"/>
        <v/>
      </c>
      <c r="W2704" s="9" t="str">
        <f t="shared" si="369"/>
        <v/>
      </c>
      <c r="AH2704" s="9" t="str">
        <f t="shared" si="370"/>
        <v/>
      </c>
      <c r="AI2704" s="9" t="str">
        <f t="shared" si="371"/>
        <v/>
      </c>
    </row>
    <row r="2705" spans="13:35">
      <c r="M2705" s="7" t="str">
        <f>IF(A2705="","",IF(S2705="",IF(A2705="","",VLOOKUP(K2705,calendar_price_2013,MATCH(SUMIF(A$2:A13295,A2705,L$2:L13295),Sheet2!$C$1:$P$1,0)+1,0)),S2705)*L2705)</f>
        <v/>
      </c>
      <c r="N2705" s="7" t="str">
        <f t="shared" si="366"/>
        <v/>
      </c>
      <c r="O2705" s="7" t="str">
        <f t="shared" si="367"/>
        <v/>
      </c>
      <c r="R2705" s="7" t="str">
        <f t="shared" si="368"/>
        <v/>
      </c>
      <c r="W2705" s="9" t="str">
        <f t="shared" si="369"/>
        <v/>
      </c>
      <c r="AH2705" s="9" t="str">
        <f t="shared" si="370"/>
        <v/>
      </c>
      <c r="AI2705" s="9" t="str">
        <f t="shared" si="371"/>
        <v/>
      </c>
    </row>
    <row r="2706" spans="13:35">
      <c r="M2706" s="7" t="str">
        <f>IF(A2706="","",IF(S2706="",IF(A2706="","",VLOOKUP(K2706,calendar_price_2013,MATCH(SUMIF(A$2:A13296,A2706,L$2:L13296),Sheet2!$C$1:$P$1,0)+1,0)),S2706)*L2706)</f>
        <v/>
      </c>
      <c r="N2706" s="7" t="str">
        <f t="shared" si="366"/>
        <v/>
      </c>
      <c r="O2706" s="7" t="str">
        <f t="shared" si="367"/>
        <v/>
      </c>
      <c r="R2706" s="7" t="str">
        <f t="shared" si="368"/>
        <v/>
      </c>
      <c r="W2706" s="9" t="str">
        <f t="shared" si="369"/>
        <v/>
      </c>
      <c r="AH2706" s="9" t="str">
        <f t="shared" si="370"/>
        <v/>
      </c>
      <c r="AI2706" s="9" t="str">
        <f t="shared" si="371"/>
        <v/>
      </c>
    </row>
    <row r="2707" spans="13:35">
      <c r="M2707" s="7" t="str">
        <f>IF(A2707="","",IF(S2707="",IF(A2707="","",VLOOKUP(K2707,calendar_price_2013,MATCH(SUMIF(A$2:A13297,A2707,L$2:L13297),Sheet2!$C$1:$P$1,0)+1,0)),S2707)*L2707)</f>
        <v/>
      </c>
      <c r="N2707" s="7" t="str">
        <f t="shared" si="366"/>
        <v/>
      </c>
      <c r="O2707" s="7" t="str">
        <f t="shared" si="367"/>
        <v/>
      </c>
      <c r="R2707" s="7" t="str">
        <f t="shared" si="368"/>
        <v/>
      </c>
      <c r="W2707" s="9" t="str">
        <f t="shared" si="369"/>
        <v/>
      </c>
      <c r="AH2707" s="9" t="str">
        <f t="shared" si="370"/>
        <v/>
      </c>
      <c r="AI2707" s="9" t="str">
        <f t="shared" si="371"/>
        <v/>
      </c>
    </row>
    <row r="2708" spans="13:35">
      <c r="M2708" s="7" t="str">
        <f>IF(A2708="","",IF(S2708="",IF(A2708="","",VLOOKUP(K2708,calendar_price_2013,MATCH(SUMIF(A$2:A13298,A2708,L$2:L13298),Sheet2!$C$1:$P$1,0)+1,0)),S2708)*L2708)</f>
        <v/>
      </c>
      <c r="N2708" s="7" t="str">
        <f t="shared" si="366"/>
        <v/>
      </c>
      <c r="O2708" s="7" t="str">
        <f t="shared" si="367"/>
        <v/>
      </c>
      <c r="R2708" s="7" t="str">
        <f t="shared" si="368"/>
        <v/>
      </c>
      <c r="W2708" s="9" t="str">
        <f t="shared" si="369"/>
        <v/>
      </c>
      <c r="AH2708" s="9" t="str">
        <f t="shared" si="370"/>
        <v/>
      </c>
      <c r="AI2708" s="9" t="str">
        <f t="shared" si="371"/>
        <v/>
      </c>
    </row>
    <row r="2709" spans="13:35">
      <c r="M2709" s="7" t="str">
        <f>IF(A2709="","",IF(S2709="",IF(A2709="","",VLOOKUP(K2709,calendar_price_2013,MATCH(SUMIF(A$2:A13299,A2709,L$2:L13299),Sheet2!$C$1:$P$1,0)+1,0)),S2709)*L2709)</f>
        <v/>
      </c>
      <c r="N2709" s="7" t="str">
        <f t="shared" si="366"/>
        <v/>
      </c>
      <c r="O2709" s="7" t="str">
        <f t="shared" si="367"/>
        <v/>
      </c>
      <c r="R2709" s="7" t="str">
        <f t="shared" si="368"/>
        <v/>
      </c>
      <c r="W2709" s="9" t="str">
        <f t="shared" si="369"/>
        <v/>
      </c>
      <c r="AH2709" s="9" t="str">
        <f t="shared" si="370"/>
        <v/>
      </c>
      <c r="AI2709" s="9" t="str">
        <f t="shared" si="371"/>
        <v/>
      </c>
    </row>
    <row r="2710" spans="13:35">
      <c r="M2710" s="7" t="str">
        <f>IF(A2710="","",IF(S2710="",IF(A2710="","",VLOOKUP(K2710,calendar_price_2013,MATCH(SUMIF(A$2:A13300,A2710,L$2:L13300),Sheet2!$C$1:$P$1,0)+1,0)),S2710)*L2710)</f>
        <v/>
      </c>
      <c r="N2710" s="7" t="str">
        <f t="shared" si="366"/>
        <v/>
      </c>
      <c r="O2710" s="7" t="str">
        <f t="shared" si="367"/>
        <v/>
      </c>
      <c r="R2710" s="7" t="str">
        <f t="shared" si="368"/>
        <v/>
      </c>
      <c r="W2710" s="9" t="str">
        <f t="shared" si="369"/>
        <v/>
      </c>
      <c r="AH2710" s="9" t="str">
        <f t="shared" si="370"/>
        <v/>
      </c>
      <c r="AI2710" s="9" t="str">
        <f t="shared" si="371"/>
        <v/>
      </c>
    </row>
    <row r="2711" spans="13:35">
      <c r="M2711" s="7" t="str">
        <f>IF(A2711="","",IF(S2711="",IF(A2711="","",VLOOKUP(K2711,calendar_price_2013,MATCH(SUMIF(A$2:A13301,A2711,L$2:L13301),Sheet2!$C$1:$P$1,0)+1,0)),S2711)*L2711)</f>
        <v/>
      </c>
      <c r="N2711" s="7" t="str">
        <f t="shared" si="366"/>
        <v/>
      </c>
      <c r="O2711" s="7" t="str">
        <f t="shared" si="367"/>
        <v/>
      </c>
      <c r="R2711" s="7" t="str">
        <f t="shared" si="368"/>
        <v/>
      </c>
      <c r="W2711" s="9" t="str">
        <f t="shared" si="369"/>
        <v/>
      </c>
      <c r="AH2711" s="9" t="str">
        <f t="shared" si="370"/>
        <v/>
      </c>
      <c r="AI2711" s="9" t="str">
        <f t="shared" si="371"/>
        <v/>
      </c>
    </row>
    <row r="2712" spans="13:35">
      <c r="M2712" s="7" t="str">
        <f>IF(A2712="","",IF(S2712="",IF(A2712="","",VLOOKUP(K2712,calendar_price_2013,MATCH(SUMIF(A$2:A13302,A2712,L$2:L13302),Sheet2!$C$1:$P$1,0)+1,0)),S2712)*L2712)</f>
        <v/>
      </c>
      <c r="N2712" s="7" t="str">
        <f t="shared" si="366"/>
        <v/>
      </c>
      <c r="O2712" s="7" t="str">
        <f t="shared" si="367"/>
        <v/>
      </c>
      <c r="R2712" s="7" t="str">
        <f t="shared" si="368"/>
        <v/>
      </c>
      <c r="W2712" s="9" t="str">
        <f t="shared" si="369"/>
        <v/>
      </c>
      <c r="AH2712" s="9" t="str">
        <f t="shared" si="370"/>
        <v/>
      </c>
      <c r="AI2712" s="9" t="str">
        <f t="shared" si="371"/>
        <v/>
      </c>
    </row>
    <row r="2713" spans="13:35">
      <c r="M2713" s="7" t="str">
        <f>IF(A2713="","",IF(S2713="",IF(A2713="","",VLOOKUP(K2713,calendar_price_2013,MATCH(SUMIF(A$2:A13303,A2713,L$2:L13303),Sheet2!$C$1:$P$1,0)+1,0)),S2713)*L2713)</f>
        <v/>
      </c>
      <c r="N2713" s="7" t="str">
        <f t="shared" si="366"/>
        <v/>
      </c>
      <c r="O2713" s="7" t="str">
        <f t="shared" si="367"/>
        <v/>
      </c>
      <c r="R2713" s="7" t="str">
        <f t="shared" si="368"/>
        <v/>
      </c>
      <c r="W2713" s="9" t="str">
        <f t="shared" si="369"/>
        <v/>
      </c>
      <c r="AH2713" s="9" t="str">
        <f t="shared" si="370"/>
        <v/>
      </c>
      <c r="AI2713" s="9" t="str">
        <f t="shared" si="371"/>
        <v/>
      </c>
    </row>
    <row r="2714" spans="13:35">
      <c r="M2714" s="7" t="str">
        <f>IF(A2714="","",IF(S2714="",IF(A2714="","",VLOOKUP(K2714,calendar_price_2013,MATCH(SUMIF(A$2:A13304,A2714,L$2:L13304),Sheet2!$C$1:$P$1,0)+1,0)),S2714)*L2714)</f>
        <v/>
      </c>
      <c r="N2714" s="7" t="str">
        <f t="shared" si="366"/>
        <v/>
      </c>
      <c r="O2714" s="7" t="str">
        <f t="shared" si="367"/>
        <v/>
      </c>
      <c r="R2714" s="7" t="str">
        <f t="shared" si="368"/>
        <v/>
      </c>
      <c r="W2714" s="9" t="str">
        <f t="shared" si="369"/>
        <v/>
      </c>
      <c r="AH2714" s="9" t="str">
        <f t="shared" si="370"/>
        <v/>
      </c>
      <c r="AI2714" s="9" t="str">
        <f t="shared" si="371"/>
        <v/>
      </c>
    </row>
    <row r="2715" spans="13:35">
      <c r="M2715" s="7" t="str">
        <f>IF(A2715="","",IF(S2715="",IF(A2715="","",VLOOKUP(K2715,calendar_price_2013,MATCH(SUMIF(A$2:A13305,A2715,L$2:L13305),Sheet2!$C$1:$P$1,0)+1,0)),S2715)*L2715)</f>
        <v/>
      </c>
      <c r="N2715" s="7" t="str">
        <f t="shared" si="366"/>
        <v/>
      </c>
      <c r="O2715" s="7" t="str">
        <f t="shared" si="367"/>
        <v/>
      </c>
      <c r="R2715" s="7" t="str">
        <f t="shared" si="368"/>
        <v/>
      </c>
      <c r="W2715" s="9" t="str">
        <f t="shared" si="369"/>
        <v/>
      </c>
      <c r="AH2715" s="9" t="str">
        <f t="shared" si="370"/>
        <v/>
      </c>
      <c r="AI2715" s="9" t="str">
        <f t="shared" si="371"/>
        <v/>
      </c>
    </row>
    <row r="2716" spans="13:35">
      <c r="M2716" s="7" t="str">
        <f>IF(A2716="","",IF(S2716="",IF(A2716="","",VLOOKUP(K2716,calendar_price_2013,MATCH(SUMIF(A$2:A13306,A2716,L$2:L13306),Sheet2!$C$1:$P$1,0)+1,0)),S2716)*L2716)</f>
        <v/>
      </c>
      <c r="N2716" s="7" t="str">
        <f t="shared" si="366"/>
        <v/>
      </c>
      <c r="O2716" s="7" t="str">
        <f t="shared" si="367"/>
        <v/>
      </c>
      <c r="R2716" s="7" t="str">
        <f t="shared" si="368"/>
        <v/>
      </c>
      <c r="W2716" s="9" t="str">
        <f t="shared" si="369"/>
        <v/>
      </c>
      <c r="AH2716" s="9" t="str">
        <f t="shared" si="370"/>
        <v/>
      </c>
      <c r="AI2716" s="9" t="str">
        <f t="shared" si="371"/>
        <v/>
      </c>
    </row>
    <row r="2717" spans="13:35">
      <c r="M2717" s="7" t="str">
        <f>IF(A2717="","",IF(S2717="",IF(A2717="","",VLOOKUP(K2717,calendar_price_2013,MATCH(SUMIF(A$2:A13307,A2717,L$2:L13307),Sheet2!$C$1:$P$1,0)+1,0)),S2717)*L2717)</f>
        <v/>
      </c>
      <c r="N2717" s="7" t="str">
        <f t="shared" si="366"/>
        <v/>
      </c>
      <c r="O2717" s="7" t="str">
        <f t="shared" si="367"/>
        <v/>
      </c>
      <c r="R2717" s="7" t="str">
        <f t="shared" si="368"/>
        <v/>
      </c>
      <c r="W2717" s="9" t="str">
        <f t="shared" si="369"/>
        <v/>
      </c>
      <c r="AH2717" s="9" t="str">
        <f t="shared" si="370"/>
        <v/>
      </c>
      <c r="AI2717" s="9" t="str">
        <f t="shared" si="371"/>
        <v/>
      </c>
    </row>
    <row r="2718" spans="13:35">
      <c r="M2718" s="7" t="str">
        <f>IF(A2718="","",IF(S2718="",IF(A2718="","",VLOOKUP(K2718,calendar_price_2013,MATCH(SUMIF(A$2:A13308,A2718,L$2:L13308),Sheet2!$C$1:$P$1,0)+1,0)),S2718)*L2718)</f>
        <v/>
      </c>
      <c r="N2718" s="7" t="str">
        <f t="shared" si="366"/>
        <v/>
      </c>
      <c r="O2718" s="7" t="str">
        <f t="shared" si="367"/>
        <v/>
      </c>
      <c r="R2718" s="7" t="str">
        <f t="shared" si="368"/>
        <v/>
      </c>
      <c r="W2718" s="9" t="str">
        <f t="shared" si="369"/>
        <v/>
      </c>
      <c r="AH2718" s="9" t="str">
        <f t="shared" si="370"/>
        <v/>
      </c>
      <c r="AI2718" s="9" t="str">
        <f t="shared" si="371"/>
        <v/>
      </c>
    </row>
    <row r="2719" spans="13:35">
      <c r="M2719" s="7" t="str">
        <f>IF(A2719="","",IF(S2719="",IF(A2719="","",VLOOKUP(K2719,calendar_price_2013,MATCH(SUMIF(A$2:A13309,A2719,L$2:L13309),Sheet2!$C$1:$P$1,0)+1,0)),S2719)*L2719)</f>
        <v/>
      </c>
      <c r="N2719" s="7" t="str">
        <f t="shared" si="366"/>
        <v/>
      </c>
      <c r="O2719" s="7" t="str">
        <f t="shared" si="367"/>
        <v/>
      </c>
      <c r="R2719" s="7" t="str">
        <f t="shared" si="368"/>
        <v/>
      </c>
      <c r="W2719" s="9" t="str">
        <f t="shared" si="369"/>
        <v/>
      </c>
      <c r="AH2719" s="9" t="str">
        <f t="shared" si="370"/>
        <v/>
      </c>
      <c r="AI2719" s="9" t="str">
        <f t="shared" si="371"/>
        <v/>
      </c>
    </row>
    <row r="2720" spans="13:35">
      <c r="M2720" s="7" t="str">
        <f>IF(A2720="","",IF(S2720="",IF(A2720="","",VLOOKUP(K2720,calendar_price_2013,MATCH(SUMIF(A$2:A13310,A2720,L$2:L13310),Sheet2!$C$1:$P$1,0)+1,0)),S2720)*L2720)</f>
        <v/>
      </c>
      <c r="N2720" s="7" t="str">
        <f t="shared" ref="N2720:N2783" si="372">IF(A2720="","",IF(T2720=1,0,M2720*0.2))</f>
        <v/>
      </c>
      <c r="O2720" s="7" t="str">
        <f t="shared" ref="O2720:O2783" si="373">IF(H2720="","",SUMIF(A2720:A13311,A2720,M2720:M13311)+SUMIF(A2720:A13311,A2720,N2720:N13311))</f>
        <v/>
      </c>
      <c r="R2720" s="7" t="str">
        <f t="shared" si="368"/>
        <v/>
      </c>
      <c r="W2720" s="9" t="str">
        <f t="shared" si="369"/>
        <v/>
      </c>
      <c r="AH2720" s="9" t="str">
        <f t="shared" si="370"/>
        <v/>
      </c>
      <c r="AI2720" s="9" t="str">
        <f t="shared" si="371"/>
        <v/>
      </c>
    </row>
    <row r="2721" spans="13:35">
      <c r="M2721" s="7" t="str">
        <f>IF(A2721="","",IF(S2721="",IF(A2721="","",VLOOKUP(K2721,calendar_price_2013,MATCH(SUMIF(A$2:A13311,A2721,L$2:L13311),Sheet2!$C$1:$P$1,0)+1,0)),S2721)*L2721)</f>
        <v/>
      </c>
      <c r="N2721" s="7" t="str">
        <f t="shared" si="372"/>
        <v/>
      </c>
      <c r="O2721" s="7" t="str">
        <f t="shared" si="373"/>
        <v/>
      </c>
      <c r="R2721" s="7" t="str">
        <f t="shared" ref="R2721:R2784" si="374">IF(ISBLANK(Q2721),"",Q2721-O2721)</f>
        <v/>
      </c>
      <c r="W2721" s="9" t="str">
        <f t="shared" ref="W2721:W2784" si="375">IF(B2721="","",IF(AC2721="",0,1))</f>
        <v/>
      </c>
      <c r="AH2721" s="9" t="str">
        <f t="shared" ref="AH2721:AH2778" si="376">IF(H2721="","",SUMIF(A2721:A13312,A2721,L2721:L13312))</f>
        <v/>
      </c>
      <c r="AI2721" s="9" t="str">
        <f t="shared" ref="AI2721:AI2784" si="377">IF(AH2721="","",AH2721/100)</f>
        <v/>
      </c>
    </row>
    <row r="2722" spans="13:35">
      <c r="M2722" s="7" t="str">
        <f>IF(A2722="","",IF(S2722="",IF(A2722="","",VLOOKUP(K2722,calendar_price_2013,MATCH(SUMIF(A$2:A13312,A2722,L$2:L13312),Sheet2!$C$1:$P$1,0)+1,0)),S2722)*L2722)</f>
        <v/>
      </c>
      <c r="N2722" s="7" t="str">
        <f t="shared" si="372"/>
        <v/>
      </c>
      <c r="O2722" s="7" t="str">
        <f t="shared" si="373"/>
        <v/>
      </c>
      <c r="R2722" s="7" t="str">
        <f t="shared" si="374"/>
        <v/>
      </c>
      <c r="W2722" s="9" t="str">
        <f t="shared" si="375"/>
        <v/>
      </c>
      <c r="AH2722" s="9" t="str">
        <f t="shared" si="376"/>
        <v/>
      </c>
      <c r="AI2722" s="9" t="str">
        <f t="shared" si="377"/>
        <v/>
      </c>
    </row>
    <row r="2723" spans="13:35">
      <c r="M2723" s="7" t="str">
        <f>IF(A2723="","",IF(S2723="",IF(A2723="","",VLOOKUP(K2723,calendar_price_2013,MATCH(SUMIF(A$2:A13313,A2723,L$2:L13313),Sheet2!$C$1:$P$1,0)+1,0)),S2723)*L2723)</f>
        <v/>
      </c>
      <c r="N2723" s="7" t="str">
        <f t="shared" si="372"/>
        <v/>
      </c>
      <c r="O2723" s="7" t="str">
        <f t="shared" si="373"/>
        <v/>
      </c>
      <c r="R2723" s="7" t="str">
        <f t="shared" si="374"/>
        <v/>
      </c>
      <c r="W2723" s="9" t="str">
        <f t="shared" si="375"/>
        <v/>
      </c>
      <c r="AH2723" s="9" t="str">
        <f t="shared" si="376"/>
        <v/>
      </c>
      <c r="AI2723" s="9" t="str">
        <f t="shared" si="377"/>
        <v/>
      </c>
    </row>
    <row r="2724" spans="13:35">
      <c r="M2724" s="7" t="str">
        <f>IF(A2724="","",IF(S2724="",IF(A2724="","",VLOOKUP(K2724,calendar_price_2013,MATCH(SUMIF(A$2:A13314,A2724,L$2:L13314),Sheet2!$C$1:$P$1,0)+1,0)),S2724)*L2724)</f>
        <v/>
      </c>
      <c r="N2724" s="7" t="str">
        <f t="shared" si="372"/>
        <v/>
      </c>
      <c r="O2724" s="7" t="str">
        <f t="shared" si="373"/>
        <v/>
      </c>
      <c r="R2724" s="7" t="str">
        <f t="shared" si="374"/>
        <v/>
      </c>
      <c r="W2724" s="9" t="str">
        <f t="shared" si="375"/>
        <v/>
      </c>
      <c r="AH2724" s="9" t="str">
        <f t="shared" si="376"/>
        <v/>
      </c>
      <c r="AI2724" s="9" t="str">
        <f t="shared" si="377"/>
        <v/>
      </c>
    </row>
    <row r="2725" spans="13:35">
      <c r="M2725" s="7" t="str">
        <f>IF(A2725="","",IF(S2725="",IF(A2725="","",VLOOKUP(K2725,calendar_price_2013,MATCH(SUMIF(A$2:A13315,A2725,L$2:L13315),Sheet2!$C$1:$P$1,0)+1,0)),S2725)*L2725)</f>
        <v/>
      </c>
      <c r="N2725" s="7" t="str">
        <f t="shared" si="372"/>
        <v/>
      </c>
      <c r="O2725" s="7" t="str">
        <f t="shared" si="373"/>
        <v/>
      </c>
      <c r="R2725" s="7" t="str">
        <f t="shared" si="374"/>
        <v/>
      </c>
      <c r="W2725" s="9" t="str">
        <f t="shared" si="375"/>
        <v/>
      </c>
      <c r="AH2725" s="9" t="str">
        <f t="shared" si="376"/>
        <v/>
      </c>
      <c r="AI2725" s="9" t="str">
        <f t="shared" si="377"/>
        <v/>
      </c>
    </row>
    <row r="2726" spans="13:35">
      <c r="M2726" s="7" t="str">
        <f>IF(A2726="","",IF(S2726="",IF(A2726="","",VLOOKUP(K2726,calendar_price_2013,MATCH(SUMIF(A$2:A13316,A2726,L$2:L13316),Sheet2!$C$1:$P$1,0)+1,0)),S2726)*L2726)</f>
        <v/>
      </c>
      <c r="N2726" s="7" t="str">
        <f t="shared" si="372"/>
        <v/>
      </c>
      <c r="O2726" s="7" t="str">
        <f t="shared" si="373"/>
        <v/>
      </c>
      <c r="R2726" s="7" t="str">
        <f t="shared" si="374"/>
        <v/>
      </c>
      <c r="W2726" s="9" t="str">
        <f t="shared" si="375"/>
        <v/>
      </c>
      <c r="AH2726" s="9" t="str">
        <f t="shared" si="376"/>
        <v/>
      </c>
      <c r="AI2726" s="9" t="str">
        <f t="shared" si="377"/>
        <v/>
      </c>
    </row>
    <row r="2727" spans="13:35">
      <c r="M2727" s="7" t="str">
        <f>IF(A2727="","",IF(S2727="",IF(A2727="","",VLOOKUP(K2727,calendar_price_2013,MATCH(SUMIF(A$2:A13317,A2727,L$2:L13317),Sheet2!$C$1:$P$1,0)+1,0)),S2727)*L2727)</f>
        <v/>
      </c>
      <c r="N2727" s="7" t="str">
        <f t="shared" si="372"/>
        <v/>
      </c>
      <c r="O2727" s="7" t="str">
        <f t="shared" si="373"/>
        <v/>
      </c>
      <c r="R2727" s="7" t="str">
        <f t="shared" si="374"/>
        <v/>
      </c>
      <c r="W2727" s="9" t="str">
        <f t="shared" si="375"/>
        <v/>
      </c>
      <c r="AH2727" s="9" t="str">
        <f t="shared" si="376"/>
        <v/>
      </c>
      <c r="AI2727" s="9" t="str">
        <f t="shared" si="377"/>
        <v/>
      </c>
    </row>
    <row r="2728" spans="13:35">
      <c r="M2728" s="7" t="str">
        <f>IF(A2728="","",IF(S2728="",IF(A2728="","",VLOOKUP(K2728,calendar_price_2013,MATCH(SUMIF(A$2:A13318,A2728,L$2:L13318),Sheet2!$C$1:$P$1,0)+1,0)),S2728)*L2728)</f>
        <v/>
      </c>
      <c r="N2728" s="7" t="str">
        <f t="shared" si="372"/>
        <v/>
      </c>
      <c r="O2728" s="7" t="str">
        <f t="shared" si="373"/>
        <v/>
      </c>
      <c r="R2728" s="7" t="str">
        <f t="shared" si="374"/>
        <v/>
      </c>
      <c r="W2728" s="9" t="str">
        <f t="shared" si="375"/>
        <v/>
      </c>
      <c r="AH2728" s="9" t="str">
        <f t="shared" si="376"/>
        <v/>
      </c>
      <c r="AI2728" s="9" t="str">
        <f t="shared" si="377"/>
        <v/>
      </c>
    </row>
    <row r="2729" spans="13:35">
      <c r="M2729" s="7" t="str">
        <f>IF(A2729="","",IF(S2729="",IF(A2729="","",VLOOKUP(K2729,calendar_price_2013,MATCH(SUMIF(A$2:A13319,A2729,L$2:L13319),Sheet2!$C$1:$P$1,0)+1,0)),S2729)*L2729)</f>
        <v/>
      </c>
      <c r="N2729" s="7" t="str">
        <f t="shared" si="372"/>
        <v/>
      </c>
      <c r="O2729" s="7" t="str">
        <f t="shared" si="373"/>
        <v/>
      </c>
      <c r="R2729" s="7" t="str">
        <f t="shared" si="374"/>
        <v/>
      </c>
      <c r="W2729" s="9" t="str">
        <f t="shared" si="375"/>
        <v/>
      </c>
      <c r="AH2729" s="9" t="str">
        <f t="shared" si="376"/>
        <v/>
      </c>
      <c r="AI2729" s="9" t="str">
        <f t="shared" si="377"/>
        <v/>
      </c>
    </row>
    <row r="2730" spans="13:35">
      <c r="M2730" s="7" t="str">
        <f>IF(A2730="","",IF(S2730="",IF(A2730="","",VLOOKUP(K2730,calendar_price_2013,MATCH(SUMIF(A$2:A13320,A2730,L$2:L13320),Sheet2!$C$1:$P$1,0)+1,0)),S2730)*L2730)</f>
        <v/>
      </c>
      <c r="N2730" s="7" t="str">
        <f t="shared" si="372"/>
        <v/>
      </c>
      <c r="O2730" s="7" t="str">
        <f t="shared" si="373"/>
        <v/>
      </c>
      <c r="R2730" s="7" t="str">
        <f t="shared" si="374"/>
        <v/>
      </c>
      <c r="W2730" s="9" t="str">
        <f t="shared" si="375"/>
        <v/>
      </c>
      <c r="AH2730" s="9" t="str">
        <f t="shared" si="376"/>
        <v/>
      </c>
      <c r="AI2730" s="9" t="str">
        <f t="shared" si="377"/>
        <v/>
      </c>
    </row>
    <row r="2731" spans="13:35">
      <c r="M2731" s="7" t="str">
        <f>IF(A2731="","",IF(S2731="",IF(A2731="","",VLOOKUP(K2731,calendar_price_2013,MATCH(SUMIF(A$2:A13321,A2731,L$2:L13321),Sheet2!$C$1:$P$1,0)+1,0)),S2731)*L2731)</f>
        <v/>
      </c>
      <c r="N2731" s="7" t="str">
        <f t="shared" si="372"/>
        <v/>
      </c>
      <c r="O2731" s="7" t="str">
        <f t="shared" si="373"/>
        <v/>
      </c>
      <c r="R2731" s="7" t="str">
        <f t="shared" si="374"/>
        <v/>
      </c>
      <c r="W2731" s="9" t="str">
        <f t="shared" si="375"/>
        <v/>
      </c>
      <c r="AH2731" s="9" t="str">
        <f t="shared" si="376"/>
        <v/>
      </c>
      <c r="AI2731" s="9" t="str">
        <f t="shared" si="377"/>
        <v/>
      </c>
    </row>
    <row r="2732" spans="13:35">
      <c r="M2732" s="7" t="str">
        <f>IF(A2732="","",IF(S2732="",IF(A2732="","",VLOOKUP(K2732,calendar_price_2013,MATCH(SUMIF(A$2:A13322,A2732,L$2:L13322),Sheet2!$C$1:$P$1,0)+1,0)),S2732)*L2732)</f>
        <v/>
      </c>
      <c r="N2732" s="7" t="str">
        <f t="shared" si="372"/>
        <v/>
      </c>
      <c r="O2732" s="7" t="str">
        <f t="shared" si="373"/>
        <v/>
      </c>
      <c r="R2732" s="7" t="str">
        <f t="shared" si="374"/>
        <v/>
      </c>
      <c r="W2732" s="9" t="str">
        <f t="shared" si="375"/>
        <v/>
      </c>
      <c r="AH2732" s="9" t="str">
        <f t="shared" si="376"/>
        <v/>
      </c>
      <c r="AI2732" s="9" t="str">
        <f t="shared" si="377"/>
        <v/>
      </c>
    </row>
    <row r="2733" spans="13:35">
      <c r="M2733" s="7" t="str">
        <f>IF(A2733="","",IF(S2733="",IF(A2733="","",VLOOKUP(K2733,calendar_price_2013,MATCH(SUMIF(A$2:A13323,A2733,L$2:L13323),Sheet2!$C$1:$P$1,0)+1,0)),S2733)*L2733)</f>
        <v/>
      </c>
      <c r="N2733" s="7" t="str">
        <f t="shared" si="372"/>
        <v/>
      </c>
      <c r="O2733" s="7" t="str">
        <f t="shared" si="373"/>
        <v/>
      </c>
      <c r="R2733" s="7" t="str">
        <f t="shared" si="374"/>
        <v/>
      </c>
      <c r="W2733" s="9" t="str">
        <f t="shared" si="375"/>
        <v/>
      </c>
      <c r="AH2733" s="9" t="str">
        <f t="shared" si="376"/>
        <v/>
      </c>
      <c r="AI2733" s="9" t="str">
        <f t="shared" si="377"/>
        <v/>
      </c>
    </row>
    <row r="2734" spans="13:35">
      <c r="M2734" s="7" t="str">
        <f>IF(A2734="","",IF(S2734="",IF(A2734="","",VLOOKUP(K2734,calendar_price_2013,MATCH(SUMIF(A$2:A13324,A2734,L$2:L13324),Sheet2!$C$1:$P$1,0)+1,0)),S2734)*L2734)</f>
        <v/>
      </c>
      <c r="N2734" s="7" t="str">
        <f t="shared" si="372"/>
        <v/>
      </c>
      <c r="O2734" s="7" t="str">
        <f t="shared" si="373"/>
        <v/>
      </c>
      <c r="R2734" s="7" t="str">
        <f t="shared" si="374"/>
        <v/>
      </c>
      <c r="W2734" s="9" t="str">
        <f t="shared" si="375"/>
        <v/>
      </c>
      <c r="AH2734" s="9" t="str">
        <f t="shared" si="376"/>
        <v/>
      </c>
      <c r="AI2734" s="9" t="str">
        <f t="shared" si="377"/>
        <v/>
      </c>
    </row>
    <row r="2735" spans="13:35">
      <c r="M2735" s="7" t="str">
        <f>IF(A2735="","",IF(S2735="",IF(A2735="","",VLOOKUP(K2735,calendar_price_2013,MATCH(SUMIF(A$2:A13325,A2735,L$2:L13325),Sheet2!$C$1:$P$1,0)+1,0)),S2735)*L2735)</f>
        <v/>
      </c>
      <c r="N2735" s="7" t="str">
        <f t="shared" si="372"/>
        <v/>
      </c>
      <c r="O2735" s="7" t="str">
        <f t="shared" si="373"/>
        <v/>
      </c>
      <c r="R2735" s="7" t="str">
        <f t="shared" si="374"/>
        <v/>
      </c>
      <c r="W2735" s="9" t="str">
        <f t="shared" si="375"/>
        <v/>
      </c>
      <c r="AH2735" s="9" t="str">
        <f t="shared" si="376"/>
        <v/>
      </c>
      <c r="AI2735" s="9" t="str">
        <f t="shared" si="377"/>
        <v/>
      </c>
    </row>
    <row r="2736" spans="13:35">
      <c r="M2736" s="7" t="str">
        <f>IF(A2736="","",IF(S2736="",IF(A2736="","",VLOOKUP(K2736,calendar_price_2013,MATCH(SUMIF(A$2:A13326,A2736,L$2:L13326),Sheet2!$C$1:$P$1,0)+1,0)),S2736)*L2736)</f>
        <v/>
      </c>
      <c r="N2736" s="7" t="str">
        <f t="shared" si="372"/>
        <v/>
      </c>
      <c r="O2736" s="7" t="str">
        <f t="shared" si="373"/>
        <v/>
      </c>
      <c r="R2736" s="7" t="str">
        <f t="shared" si="374"/>
        <v/>
      </c>
      <c r="W2736" s="9" t="str">
        <f t="shared" si="375"/>
        <v/>
      </c>
      <c r="AH2736" s="9" t="str">
        <f t="shared" si="376"/>
        <v/>
      </c>
      <c r="AI2736" s="9" t="str">
        <f t="shared" si="377"/>
        <v/>
      </c>
    </row>
    <row r="2737" spans="13:35">
      <c r="M2737" s="7" t="str">
        <f>IF(A2737="","",IF(S2737="",IF(A2737="","",VLOOKUP(K2737,calendar_price_2013,MATCH(SUMIF(A$2:A13327,A2737,L$2:L13327),Sheet2!$C$1:$P$1,0)+1,0)),S2737)*L2737)</f>
        <v/>
      </c>
      <c r="N2737" s="7" t="str">
        <f t="shared" si="372"/>
        <v/>
      </c>
      <c r="O2737" s="7" t="str">
        <f t="shared" si="373"/>
        <v/>
      </c>
      <c r="R2737" s="7" t="str">
        <f t="shared" si="374"/>
        <v/>
      </c>
      <c r="W2737" s="9" t="str">
        <f t="shared" si="375"/>
        <v/>
      </c>
      <c r="AH2737" s="9" t="str">
        <f t="shared" si="376"/>
        <v/>
      </c>
      <c r="AI2737" s="9" t="str">
        <f t="shared" si="377"/>
        <v/>
      </c>
    </row>
    <row r="2738" spans="13:35">
      <c r="M2738" s="7" t="str">
        <f>IF(A2738="","",IF(S2738="",IF(A2738="","",VLOOKUP(K2738,calendar_price_2013,MATCH(SUMIF(A$2:A13328,A2738,L$2:L13328),Sheet2!$C$1:$P$1,0)+1,0)),S2738)*L2738)</f>
        <v/>
      </c>
      <c r="N2738" s="7" t="str">
        <f t="shared" si="372"/>
        <v/>
      </c>
      <c r="O2738" s="7" t="str">
        <f t="shared" si="373"/>
        <v/>
      </c>
      <c r="R2738" s="7" t="str">
        <f t="shared" si="374"/>
        <v/>
      </c>
      <c r="W2738" s="9" t="str">
        <f t="shared" si="375"/>
        <v/>
      </c>
      <c r="AH2738" s="9" t="str">
        <f t="shared" si="376"/>
        <v/>
      </c>
      <c r="AI2738" s="9" t="str">
        <f t="shared" si="377"/>
        <v/>
      </c>
    </row>
    <row r="2739" spans="13:35">
      <c r="M2739" s="7" t="str">
        <f>IF(A2739="","",IF(S2739="",IF(A2739="","",VLOOKUP(K2739,calendar_price_2013,MATCH(SUMIF(A$2:A13329,A2739,L$2:L13329),Sheet2!$C$1:$P$1,0)+1,0)),S2739)*L2739)</f>
        <v/>
      </c>
      <c r="N2739" s="7" t="str">
        <f t="shared" si="372"/>
        <v/>
      </c>
      <c r="O2739" s="7" t="str">
        <f t="shared" si="373"/>
        <v/>
      </c>
      <c r="R2739" s="7" t="str">
        <f t="shared" si="374"/>
        <v/>
      </c>
      <c r="W2739" s="9" t="str">
        <f t="shared" si="375"/>
        <v/>
      </c>
      <c r="AH2739" s="9" t="str">
        <f t="shared" si="376"/>
        <v/>
      </c>
      <c r="AI2739" s="9" t="str">
        <f t="shared" si="377"/>
        <v/>
      </c>
    </row>
    <row r="2740" spans="13:35">
      <c r="M2740" s="7" t="str">
        <f>IF(A2740="","",IF(S2740="",IF(A2740="","",VLOOKUP(K2740,calendar_price_2013,MATCH(SUMIF(A$2:A13330,A2740,L$2:L13330),Sheet2!$C$1:$P$1,0)+1,0)),S2740)*L2740)</f>
        <v/>
      </c>
      <c r="N2740" s="7" t="str">
        <f t="shared" si="372"/>
        <v/>
      </c>
      <c r="O2740" s="7" t="str">
        <f t="shared" si="373"/>
        <v/>
      </c>
      <c r="R2740" s="7" t="str">
        <f t="shared" si="374"/>
        <v/>
      </c>
      <c r="W2740" s="9" t="str">
        <f t="shared" si="375"/>
        <v/>
      </c>
      <c r="AH2740" s="9" t="str">
        <f t="shared" si="376"/>
        <v/>
      </c>
      <c r="AI2740" s="9" t="str">
        <f t="shared" si="377"/>
        <v/>
      </c>
    </row>
    <row r="2741" spans="13:35">
      <c r="M2741" s="7" t="str">
        <f>IF(A2741="","",IF(S2741="",IF(A2741="","",VLOOKUP(K2741,calendar_price_2013,MATCH(SUMIF(A$2:A13331,A2741,L$2:L13331),Sheet2!$C$1:$P$1,0)+1,0)),S2741)*L2741)</f>
        <v/>
      </c>
      <c r="N2741" s="7" t="str">
        <f t="shared" si="372"/>
        <v/>
      </c>
      <c r="O2741" s="7" t="str">
        <f t="shared" si="373"/>
        <v/>
      </c>
      <c r="R2741" s="7" t="str">
        <f t="shared" si="374"/>
        <v/>
      </c>
      <c r="W2741" s="9" t="str">
        <f t="shared" si="375"/>
        <v/>
      </c>
      <c r="AH2741" s="9" t="str">
        <f t="shared" si="376"/>
        <v/>
      </c>
      <c r="AI2741" s="9" t="str">
        <f t="shared" si="377"/>
        <v/>
      </c>
    </row>
    <row r="2742" spans="13:35">
      <c r="M2742" s="7" t="str">
        <f>IF(A2742="","",IF(S2742="",IF(A2742="","",VLOOKUP(K2742,calendar_price_2013,MATCH(SUMIF(A$2:A13332,A2742,L$2:L13332),Sheet2!$C$1:$P$1,0)+1,0)),S2742)*L2742)</f>
        <v/>
      </c>
      <c r="N2742" s="7" t="str">
        <f t="shared" si="372"/>
        <v/>
      </c>
      <c r="O2742" s="7" t="str">
        <f t="shared" si="373"/>
        <v/>
      </c>
      <c r="R2742" s="7" t="str">
        <f t="shared" si="374"/>
        <v/>
      </c>
      <c r="W2742" s="9" t="str">
        <f t="shared" si="375"/>
        <v/>
      </c>
      <c r="AH2742" s="9" t="str">
        <f t="shared" si="376"/>
        <v/>
      </c>
      <c r="AI2742" s="9" t="str">
        <f t="shared" si="377"/>
        <v/>
      </c>
    </row>
    <row r="2743" spans="13:35">
      <c r="M2743" s="7" t="str">
        <f>IF(A2743="","",IF(S2743="",IF(A2743="","",VLOOKUP(K2743,calendar_price_2013,MATCH(SUMIF(A$2:A13333,A2743,L$2:L13333),Sheet2!$C$1:$P$1,0)+1,0)),S2743)*L2743)</f>
        <v/>
      </c>
      <c r="N2743" s="7" t="str">
        <f t="shared" si="372"/>
        <v/>
      </c>
      <c r="O2743" s="7" t="str">
        <f t="shared" si="373"/>
        <v/>
      </c>
      <c r="R2743" s="7" t="str">
        <f t="shared" si="374"/>
        <v/>
      </c>
      <c r="W2743" s="9" t="str">
        <f t="shared" si="375"/>
        <v/>
      </c>
      <c r="AH2743" s="9" t="str">
        <f t="shared" si="376"/>
        <v/>
      </c>
      <c r="AI2743" s="9" t="str">
        <f t="shared" si="377"/>
        <v/>
      </c>
    </row>
    <row r="2744" spans="13:35">
      <c r="M2744" s="7" t="str">
        <f>IF(A2744="","",IF(S2744="",IF(A2744="","",VLOOKUP(K2744,calendar_price_2013,MATCH(SUMIF(A$2:A13334,A2744,L$2:L13334),Sheet2!$C$1:$P$1,0)+1,0)),S2744)*L2744)</f>
        <v/>
      </c>
      <c r="N2744" s="7" t="str">
        <f t="shared" si="372"/>
        <v/>
      </c>
      <c r="O2744" s="7" t="str">
        <f t="shared" si="373"/>
        <v/>
      </c>
      <c r="R2744" s="7" t="str">
        <f t="shared" si="374"/>
        <v/>
      </c>
      <c r="W2744" s="9" t="str">
        <f t="shared" si="375"/>
        <v/>
      </c>
      <c r="AH2744" s="9" t="str">
        <f t="shared" si="376"/>
        <v/>
      </c>
      <c r="AI2744" s="9" t="str">
        <f t="shared" si="377"/>
        <v/>
      </c>
    </row>
    <row r="2745" spans="13:35">
      <c r="M2745" s="7" t="str">
        <f>IF(A2745="","",IF(S2745="",IF(A2745="","",VLOOKUP(K2745,calendar_price_2013,MATCH(SUMIF(A$2:A13335,A2745,L$2:L13335),Sheet2!$C$1:$P$1,0)+1,0)),S2745)*L2745)</f>
        <v/>
      </c>
      <c r="N2745" s="7" t="str">
        <f t="shared" si="372"/>
        <v/>
      </c>
      <c r="O2745" s="7" t="str">
        <f t="shared" si="373"/>
        <v/>
      </c>
      <c r="R2745" s="7" t="str">
        <f t="shared" si="374"/>
        <v/>
      </c>
      <c r="W2745" s="9" t="str">
        <f t="shared" si="375"/>
        <v/>
      </c>
      <c r="AH2745" s="9" t="str">
        <f t="shared" si="376"/>
        <v/>
      </c>
      <c r="AI2745" s="9" t="str">
        <f t="shared" si="377"/>
        <v/>
      </c>
    </row>
    <row r="2746" spans="13:35">
      <c r="M2746" s="7" t="str">
        <f>IF(A2746="","",IF(S2746="",IF(A2746="","",VLOOKUP(K2746,calendar_price_2013,MATCH(SUMIF(A$2:A13336,A2746,L$2:L13336),Sheet2!$C$1:$P$1,0)+1,0)),S2746)*L2746)</f>
        <v/>
      </c>
      <c r="N2746" s="7" t="str">
        <f t="shared" si="372"/>
        <v/>
      </c>
      <c r="O2746" s="7" t="str">
        <f t="shared" si="373"/>
        <v/>
      </c>
      <c r="R2746" s="7" t="str">
        <f t="shared" si="374"/>
        <v/>
      </c>
      <c r="W2746" s="9" t="str">
        <f t="shared" si="375"/>
        <v/>
      </c>
      <c r="AH2746" s="9" t="str">
        <f t="shared" si="376"/>
        <v/>
      </c>
      <c r="AI2746" s="9" t="str">
        <f t="shared" si="377"/>
        <v/>
      </c>
    </row>
    <row r="2747" spans="13:35">
      <c r="M2747" s="7" t="str">
        <f>IF(A2747="","",IF(S2747="",IF(A2747="","",VLOOKUP(K2747,calendar_price_2013,MATCH(SUMIF(A$2:A13337,A2747,L$2:L13337),Sheet2!$C$1:$P$1,0)+1,0)),S2747)*L2747)</f>
        <v/>
      </c>
      <c r="N2747" s="7" t="str">
        <f t="shared" si="372"/>
        <v/>
      </c>
      <c r="O2747" s="7" t="str">
        <f t="shared" si="373"/>
        <v/>
      </c>
      <c r="R2747" s="7" t="str">
        <f t="shared" si="374"/>
        <v/>
      </c>
      <c r="W2747" s="9" t="str">
        <f t="shared" si="375"/>
        <v/>
      </c>
      <c r="AH2747" s="9" t="str">
        <f t="shared" si="376"/>
        <v/>
      </c>
      <c r="AI2747" s="9" t="str">
        <f t="shared" si="377"/>
        <v/>
      </c>
    </row>
    <row r="2748" spans="13:35">
      <c r="M2748" s="7" t="str">
        <f>IF(A2748="","",IF(S2748="",IF(A2748="","",VLOOKUP(K2748,calendar_price_2013,MATCH(SUMIF(A$2:A13338,A2748,L$2:L13338),Sheet2!$C$1:$P$1,0)+1,0)),S2748)*L2748)</f>
        <v/>
      </c>
      <c r="N2748" s="7" t="str">
        <f t="shared" si="372"/>
        <v/>
      </c>
      <c r="O2748" s="7" t="str">
        <f t="shared" si="373"/>
        <v/>
      </c>
      <c r="R2748" s="7" t="str">
        <f t="shared" si="374"/>
        <v/>
      </c>
      <c r="W2748" s="9" t="str">
        <f t="shared" si="375"/>
        <v/>
      </c>
      <c r="AH2748" s="9" t="str">
        <f t="shared" si="376"/>
        <v/>
      </c>
      <c r="AI2748" s="9" t="str">
        <f t="shared" si="377"/>
        <v/>
      </c>
    </row>
    <row r="2749" spans="13:35">
      <c r="M2749" s="7" t="str">
        <f>IF(A2749="","",IF(S2749="",IF(A2749="","",VLOOKUP(K2749,calendar_price_2013,MATCH(SUMIF(A$2:A13339,A2749,L$2:L13339),Sheet2!$C$1:$P$1,0)+1,0)),S2749)*L2749)</f>
        <v/>
      </c>
      <c r="N2749" s="7" t="str">
        <f t="shared" si="372"/>
        <v/>
      </c>
      <c r="O2749" s="7" t="str">
        <f t="shared" si="373"/>
        <v/>
      </c>
      <c r="R2749" s="7" t="str">
        <f t="shared" si="374"/>
        <v/>
      </c>
      <c r="W2749" s="9" t="str">
        <f t="shared" si="375"/>
        <v/>
      </c>
      <c r="AH2749" s="9" t="str">
        <f t="shared" si="376"/>
        <v/>
      </c>
      <c r="AI2749" s="9" t="str">
        <f t="shared" si="377"/>
        <v/>
      </c>
    </row>
    <row r="2750" spans="13:35">
      <c r="M2750" s="7" t="str">
        <f>IF(A2750="","",IF(S2750="",IF(A2750="","",VLOOKUP(K2750,calendar_price_2013,MATCH(SUMIF(A$2:A13340,A2750,L$2:L13340),Sheet2!$C$1:$P$1,0)+1,0)),S2750)*L2750)</f>
        <v/>
      </c>
      <c r="N2750" s="7" t="str">
        <f t="shared" si="372"/>
        <v/>
      </c>
      <c r="O2750" s="7" t="str">
        <f t="shared" si="373"/>
        <v/>
      </c>
      <c r="R2750" s="7" t="str">
        <f t="shared" si="374"/>
        <v/>
      </c>
      <c r="W2750" s="9" t="str">
        <f t="shared" si="375"/>
        <v/>
      </c>
      <c r="AH2750" s="9" t="str">
        <f t="shared" si="376"/>
        <v/>
      </c>
      <c r="AI2750" s="9" t="str">
        <f t="shared" si="377"/>
        <v/>
      </c>
    </row>
    <row r="2751" spans="13:35">
      <c r="M2751" s="7" t="str">
        <f>IF(A2751="","",IF(S2751="",IF(A2751="","",VLOOKUP(K2751,calendar_price_2013,MATCH(SUMIF(A$2:A13341,A2751,L$2:L13341),Sheet2!$C$1:$P$1,0)+1,0)),S2751)*L2751)</f>
        <v/>
      </c>
      <c r="N2751" s="7" t="str">
        <f t="shared" si="372"/>
        <v/>
      </c>
      <c r="O2751" s="7" t="str">
        <f t="shared" si="373"/>
        <v/>
      </c>
      <c r="R2751" s="7" t="str">
        <f t="shared" si="374"/>
        <v/>
      </c>
      <c r="W2751" s="9" t="str">
        <f t="shared" si="375"/>
        <v/>
      </c>
      <c r="AH2751" s="9" t="str">
        <f t="shared" si="376"/>
        <v/>
      </c>
      <c r="AI2751" s="9" t="str">
        <f t="shared" si="377"/>
        <v/>
      </c>
    </row>
    <row r="2752" spans="13:35">
      <c r="M2752" s="7" t="str">
        <f>IF(A2752="","",IF(S2752="",IF(A2752="","",VLOOKUP(K2752,calendar_price_2013,MATCH(SUMIF(A$2:A13342,A2752,L$2:L13342),Sheet2!$C$1:$P$1,0)+1,0)),S2752)*L2752)</f>
        <v/>
      </c>
      <c r="N2752" s="7" t="str">
        <f t="shared" si="372"/>
        <v/>
      </c>
      <c r="O2752" s="7" t="str">
        <f t="shared" si="373"/>
        <v/>
      </c>
      <c r="R2752" s="7" t="str">
        <f t="shared" si="374"/>
        <v/>
      </c>
      <c r="W2752" s="9" t="str">
        <f t="shared" si="375"/>
        <v/>
      </c>
      <c r="AH2752" s="9" t="str">
        <f t="shared" si="376"/>
        <v/>
      </c>
      <c r="AI2752" s="9" t="str">
        <f t="shared" si="377"/>
        <v/>
      </c>
    </row>
    <row r="2753" spans="13:35">
      <c r="M2753" s="7" t="str">
        <f>IF(A2753="","",IF(S2753="",IF(A2753="","",VLOOKUP(K2753,calendar_price_2013,MATCH(SUMIF(A$2:A13343,A2753,L$2:L13343),Sheet2!$C$1:$P$1,0)+1,0)),S2753)*L2753)</f>
        <v/>
      </c>
      <c r="N2753" s="7" t="str">
        <f t="shared" si="372"/>
        <v/>
      </c>
      <c r="O2753" s="7" t="str">
        <f t="shared" si="373"/>
        <v/>
      </c>
      <c r="R2753" s="7" t="str">
        <f t="shared" si="374"/>
        <v/>
      </c>
      <c r="W2753" s="9" t="str">
        <f t="shared" si="375"/>
        <v/>
      </c>
      <c r="AH2753" s="9" t="str">
        <f t="shared" si="376"/>
        <v/>
      </c>
      <c r="AI2753" s="9" t="str">
        <f t="shared" si="377"/>
        <v/>
      </c>
    </row>
    <row r="2754" spans="13:35">
      <c r="M2754" s="7" t="str">
        <f>IF(A2754="","",IF(S2754="",IF(A2754="","",VLOOKUP(K2754,calendar_price_2013,MATCH(SUMIF(A$2:A13344,A2754,L$2:L13344),Sheet2!$C$1:$P$1,0)+1,0)),S2754)*L2754)</f>
        <v/>
      </c>
      <c r="N2754" s="7" t="str">
        <f t="shared" si="372"/>
        <v/>
      </c>
      <c r="O2754" s="7" t="str">
        <f t="shared" si="373"/>
        <v/>
      </c>
      <c r="R2754" s="7" t="str">
        <f t="shared" si="374"/>
        <v/>
      </c>
      <c r="W2754" s="9" t="str">
        <f t="shared" si="375"/>
        <v/>
      </c>
      <c r="AH2754" s="9" t="str">
        <f t="shared" si="376"/>
        <v/>
      </c>
      <c r="AI2754" s="9" t="str">
        <f t="shared" si="377"/>
        <v/>
      </c>
    </row>
    <row r="2755" spans="13:35">
      <c r="M2755" s="7" t="str">
        <f>IF(A2755="","",IF(S2755="",IF(A2755="","",VLOOKUP(K2755,calendar_price_2013,MATCH(SUMIF(A$2:A13345,A2755,L$2:L13345),Sheet2!$C$1:$P$1,0)+1,0)),S2755)*L2755)</f>
        <v/>
      </c>
      <c r="N2755" s="7" t="str">
        <f t="shared" si="372"/>
        <v/>
      </c>
      <c r="O2755" s="7" t="str">
        <f t="shared" si="373"/>
        <v/>
      </c>
      <c r="R2755" s="7" t="str">
        <f t="shared" si="374"/>
        <v/>
      </c>
      <c r="W2755" s="9" t="str">
        <f t="shared" si="375"/>
        <v/>
      </c>
      <c r="AH2755" s="9" t="str">
        <f t="shared" si="376"/>
        <v/>
      </c>
      <c r="AI2755" s="9" t="str">
        <f t="shared" si="377"/>
        <v/>
      </c>
    </row>
    <row r="2756" spans="13:35">
      <c r="M2756" s="7" t="str">
        <f>IF(A2756="","",IF(S2756="",IF(A2756="","",VLOOKUP(K2756,calendar_price_2013,MATCH(SUMIF(A$2:A13346,A2756,L$2:L13346),Sheet2!$C$1:$P$1,0)+1,0)),S2756)*L2756)</f>
        <v/>
      </c>
      <c r="N2756" s="7" t="str">
        <f t="shared" si="372"/>
        <v/>
      </c>
      <c r="O2756" s="7" t="str">
        <f t="shared" si="373"/>
        <v/>
      </c>
      <c r="R2756" s="7" t="str">
        <f t="shared" si="374"/>
        <v/>
      </c>
      <c r="W2756" s="9" t="str">
        <f t="shared" si="375"/>
        <v/>
      </c>
      <c r="AH2756" s="9" t="str">
        <f t="shared" si="376"/>
        <v/>
      </c>
      <c r="AI2756" s="9" t="str">
        <f t="shared" si="377"/>
        <v/>
      </c>
    </row>
    <row r="2757" spans="13:35">
      <c r="M2757" s="7" t="str">
        <f>IF(A2757="","",IF(S2757="",IF(A2757="","",VLOOKUP(K2757,calendar_price_2013,MATCH(SUMIF(A$2:A13347,A2757,L$2:L13347),Sheet2!$C$1:$P$1,0)+1,0)),S2757)*L2757)</f>
        <v/>
      </c>
      <c r="N2757" s="7" t="str">
        <f t="shared" si="372"/>
        <v/>
      </c>
      <c r="O2757" s="7" t="str">
        <f t="shared" si="373"/>
        <v/>
      </c>
      <c r="R2757" s="7" t="str">
        <f t="shared" si="374"/>
        <v/>
      </c>
      <c r="W2757" s="9" t="str">
        <f t="shared" si="375"/>
        <v/>
      </c>
      <c r="AH2757" s="9" t="str">
        <f t="shared" si="376"/>
        <v/>
      </c>
      <c r="AI2757" s="9" t="str">
        <f t="shared" si="377"/>
        <v/>
      </c>
    </row>
    <row r="2758" spans="13:35">
      <c r="M2758" s="7" t="str">
        <f>IF(A2758="","",IF(S2758="",IF(A2758="","",VLOOKUP(K2758,calendar_price_2013,MATCH(SUMIF(A$2:A13348,A2758,L$2:L13348),Sheet2!$C$1:$P$1,0)+1,0)),S2758)*L2758)</f>
        <v/>
      </c>
      <c r="N2758" s="7" t="str">
        <f t="shared" si="372"/>
        <v/>
      </c>
      <c r="O2758" s="7" t="str">
        <f t="shared" si="373"/>
        <v/>
      </c>
      <c r="R2758" s="7" t="str">
        <f t="shared" si="374"/>
        <v/>
      </c>
      <c r="W2758" s="9" t="str">
        <f t="shared" si="375"/>
        <v/>
      </c>
      <c r="AH2758" s="9" t="str">
        <f t="shared" si="376"/>
        <v/>
      </c>
      <c r="AI2758" s="9" t="str">
        <f t="shared" si="377"/>
        <v/>
      </c>
    </row>
    <row r="2759" spans="13:35">
      <c r="M2759" s="7" t="str">
        <f>IF(A2759="","",IF(S2759="",IF(A2759="","",VLOOKUP(K2759,calendar_price_2013,MATCH(SUMIF(A$2:A13349,A2759,L$2:L13349),Sheet2!$C$1:$P$1,0)+1,0)),S2759)*L2759)</f>
        <v/>
      </c>
      <c r="N2759" s="7" t="str">
        <f t="shared" si="372"/>
        <v/>
      </c>
      <c r="O2759" s="7" t="str">
        <f t="shared" si="373"/>
        <v/>
      </c>
      <c r="R2759" s="7" t="str">
        <f t="shared" si="374"/>
        <v/>
      </c>
      <c r="W2759" s="9" t="str">
        <f t="shared" si="375"/>
        <v/>
      </c>
      <c r="AH2759" s="9" t="str">
        <f t="shared" si="376"/>
        <v/>
      </c>
      <c r="AI2759" s="9" t="str">
        <f t="shared" si="377"/>
        <v/>
      </c>
    </row>
    <row r="2760" spans="13:35">
      <c r="M2760" s="7" t="str">
        <f>IF(A2760="","",IF(S2760="",IF(A2760="","",VLOOKUP(K2760,calendar_price_2013,MATCH(SUMIF(A$2:A13350,A2760,L$2:L13350),Sheet2!$C$1:$P$1,0)+1,0)),S2760)*L2760)</f>
        <v/>
      </c>
      <c r="N2760" s="7" t="str">
        <f t="shared" si="372"/>
        <v/>
      </c>
      <c r="O2760" s="7" t="str">
        <f t="shared" si="373"/>
        <v/>
      </c>
      <c r="R2760" s="7" t="str">
        <f t="shared" si="374"/>
        <v/>
      </c>
      <c r="W2760" s="9" t="str">
        <f t="shared" si="375"/>
        <v/>
      </c>
      <c r="AH2760" s="9" t="str">
        <f t="shared" si="376"/>
        <v/>
      </c>
      <c r="AI2760" s="9" t="str">
        <f t="shared" si="377"/>
        <v/>
      </c>
    </row>
    <row r="2761" spans="13:35">
      <c r="M2761" s="7" t="str">
        <f>IF(A2761="","",IF(S2761="",IF(A2761="","",VLOOKUP(K2761,calendar_price_2013,MATCH(SUMIF(A$2:A13351,A2761,L$2:L13351),Sheet2!$C$1:$P$1,0)+1,0)),S2761)*L2761)</f>
        <v/>
      </c>
      <c r="N2761" s="7" t="str">
        <f t="shared" si="372"/>
        <v/>
      </c>
      <c r="O2761" s="7" t="str">
        <f t="shared" si="373"/>
        <v/>
      </c>
      <c r="R2761" s="7" t="str">
        <f t="shared" si="374"/>
        <v/>
      </c>
      <c r="W2761" s="9" t="str">
        <f t="shared" si="375"/>
        <v/>
      </c>
      <c r="AH2761" s="9" t="str">
        <f t="shared" si="376"/>
        <v/>
      </c>
      <c r="AI2761" s="9" t="str">
        <f t="shared" si="377"/>
        <v/>
      </c>
    </row>
    <row r="2762" spans="13:35">
      <c r="M2762" s="7" t="str">
        <f>IF(A2762="","",IF(S2762="",IF(A2762="","",VLOOKUP(K2762,calendar_price_2013,MATCH(SUMIF(A$2:A13352,A2762,L$2:L13352),Sheet2!$C$1:$P$1,0)+1,0)),S2762)*L2762)</f>
        <v/>
      </c>
      <c r="N2762" s="7" t="str">
        <f t="shared" si="372"/>
        <v/>
      </c>
      <c r="O2762" s="7" t="str">
        <f t="shared" si="373"/>
        <v/>
      </c>
      <c r="R2762" s="7" t="str">
        <f t="shared" si="374"/>
        <v/>
      </c>
      <c r="W2762" s="9" t="str">
        <f t="shared" si="375"/>
        <v/>
      </c>
      <c r="AH2762" s="9" t="str">
        <f t="shared" si="376"/>
        <v/>
      </c>
      <c r="AI2762" s="9" t="str">
        <f t="shared" si="377"/>
        <v/>
      </c>
    </row>
    <row r="2763" spans="13:35">
      <c r="M2763" s="7" t="str">
        <f>IF(A2763="","",IF(S2763="",IF(A2763="","",VLOOKUP(K2763,calendar_price_2013,MATCH(SUMIF(A$2:A13353,A2763,L$2:L13353),Sheet2!$C$1:$P$1,0)+1,0)),S2763)*L2763)</f>
        <v/>
      </c>
      <c r="N2763" s="7" t="str">
        <f t="shared" si="372"/>
        <v/>
      </c>
      <c r="O2763" s="7" t="str">
        <f t="shared" si="373"/>
        <v/>
      </c>
      <c r="R2763" s="7" t="str">
        <f t="shared" si="374"/>
        <v/>
      </c>
      <c r="W2763" s="9" t="str">
        <f t="shared" si="375"/>
        <v/>
      </c>
      <c r="AH2763" s="9" t="str">
        <f t="shared" si="376"/>
        <v/>
      </c>
      <c r="AI2763" s="9" t="str">
        <f t="shared" si="377"/>
        <v/>
      </c>
    </row>
    <row r="2764" spans="13:35">
      <c r="M2764" s="7" t="str">
        <f>IF(A2764="","",IF(S2764="",IF(A2764="","",VLOOKUP(K2764,calendar_price_2013,MATCH(SUMIF(A$2:A13354,A2764,L$2:L13354),Sheet2!$C$1:$P$1,0)+1,0)),S2764)*L2764)</f>
        <v/>
      </c>
      <c r="N2764" s="7" t="str">
        <f t="shared" si="372"/>
        <v/>
      </c>
      <c r="O2764" s="7" t="str">
        <f t="shared" si="373"/>
        <v/>
      </c>
      <c r="R2764" s="7" t="str">
        <f t="shared" si="374"/>
        <v/>
      </c>
      <c r="W2764" s="9" t="str">
        <f t="shared" si="375"/>
        <v/>
      </c>
      <c r="AH2764" s="9" t="str">
        <f t="shared" si="376"/>
        <v/>
      </c>
      <c r="AI2764" s="9" t="str">
        <f t="shared" si="377"/>
        <v/>
      </c>
    </row>
    <row r="2765" spans="13:35">
      <c r="M2765" s="7" t="str">
        <f>IF(A2765="","",IF(S2765="",IF(A2765="","",VLOOKUP(K2765,calendar_price_2013,MATCH(SUMIF(A$2:A13355,A2765,L$2:L13355),Sheet2!$C$1:$P$1,0)+1,0)),S2765)*L2765)</f>
        <v/>
      </c>
      <c r="N2765" s="7" t="str">
        <f t="shared" si="372"/>
        <v/>
      </c>
      <c r="O2765" s="7" t="str">
        <f t="shared" si="373"/>
        <v/>
      </c>
      <c r="R2765" s="7" t="str">
        <f t="shared" si="374"/>
        <v/>
      </c>
      <c r="W2765" s="9" t="str">
        <f t="shared" si="375"/>
        <v/>
      </c>
      <c r="AH2765" s="9" t="str">
        <f t="shared" si="376"/>
        <v/>
      </c>
      <c r="AI2765" s="9" t="str">
        <f t="shared" si="377"/>
        <v/>
      </c>
    </row>
    <row r="2766" spans="13:35">
      <c r="M2766" s="7" t="str">
        <f>IF(A2766="","",IF(S2766="",IF(A2766="","",VLOOKUP(K2766,calendar_price_2013,MATCH(SUMIF(A$2:A13356,A2766,L$2:L13356),Sheet2!$C$1:$P$1,0)+1,0)),S2766)*L2766)</f>
        <v/>
      </c>
      <c r="N2766" s="7" t="str">
        <f t="shared" si="372"/>
        <v/>
      </c>
      <c r="O2766" s="7" t="str">
        <f t="shared" si="373"/>
        <v/>
      </c>
      <c r="R2766" s="7" t="str">
        <f t="shared" si="374"/>
        <v/>
      </c>
      <c r="W2766" s="9" t="str">
        <f t="shared" si="375"/>
        <v/>
      </c>
      <c r="AH2766" s="9" t="str">
        <f t="shared" si="376"/>
        <v/>
      </c>
      <c r="AI2766" s="9" t="str">
        <f t="shared" si="377"/>
        <v/>
      </c>
    </row>
    <row r="2767" spans="13:35">
      <c r="M2767" s="7" t="str">
        <f>IF(A2767="","",IF(S2767="",IF(A2767="","",VLOOKUP(K2767,calendar_price_2013,MATCH(SUMIF(A$2:A13357,A2767,L$2:L13357),Sheet2!$C$1:$P$1,0)+1,0)),S2767)*L2767)</f>
        <v/>
      </c>
      <c r="N2767" s="7" t="str">
        <f t="shared" si="372"/>
        <v/>
      </c>
      <c r="O2767" s="7" t="str">
        <f t="shared" si="373"/>
        <v/>
      </c>
      <c r="R2767" s="7" t="str">
        <f t="shared" si="374"/>
        <v/>
      </c>
      <c r="W2767" s="9" t="str">
        <f t="shared" si="375"/>
        <v/>
      </c>
      <c r="AH2767" s="9" t="str">
        <f t="shared" si="376"/>
        <v/>
      </c>
      <c r="AI2767" s="9" t="str">
        <f t="shared" si="377"/>
        <v/>
      </c>
    </row>
    <row r="2768" spans="13:35">
      <c r="M2768" s="7" t="str">
        <f>IF(A2768="","",IF(S2768="",IF(A2768="","",VLOOKUP(K2768,calendar_price_2013,MATCH(SUMIF(A$2:A13358,A2768,L$2:L13358),Sheet2!$C$1:$P$1,0)+1,0)),S2768)*L2768)</f>
        <v/>
      </c>
      <c r="N2768" s="7" t="str">
        <f t="shared" si="372"/>
        <v/>
      </c>
      <c r="O2768" s="7" t="str">
        <f t="shared" si="373"/>
        <v/>
      </c>
      <c r="R2768" s="7" t="str">
        <f t="shared" si="374"/>
        <v/>
      </c>
      <c r="W2768" s="9" t="str">
        <f t="shared" si="375"/>
        <v/>
      </c>
      <c r="AH2768" s="9" t="str">
        <f t="shared" si="376"/>
        <v/>
      </c>
      <c r="AI2768" s="9" t="str">
        <f t="shared" si="377"/>
        <v/>
      </c>
    </row>
    <row r="2769" spans="13:35">
      <c r="M2769" s="7" t="str">
        <f>IF(A2769="","",IF(S2769="",IF(A2769="","",VLOOKUP(K2769,calendar_price_2013,MATCH(SUMIF(A$2:A13359,A2769,L$2:L13359),Sheet2!$C$1:$P$1,0)+1,0)),S2769)*L2769)</f>
        <v/>
      </c>
      <c r="N2769" s="7" t="str">
        <f t="shared" si="372"/>
        <v/>
      </c>
      <c r="O2769" s="7" t="str">
        <f t="shared" si="373"/>
        <v/>
      </c>
      <c r="R2769" s="7" t="str">
        <f t="shared" si="374"/>
        <v/>
      </c>
      <c r="W2769" s="9" t="str">
        <f t="shared" si="375"/>
        <v/>
      </c>
      <c r="AH2769" s="9" t="str">
        <f t="shared" si="376"/>
        <v/>
      </c>
      <c r="AI2769" s="9" t="str">
        <f t="shared" si="377"/>
        <v/>
      </c>
    </row>
    <row r="2770" spans="13:35">
      <c r="M2770" s="7" t="str">
        <f>IF(A2770="","",IF(S2770="",IF(A2770="","",VLOOKUP(K2770,calendar_price_2013,MATCH(SUMIF(A$2:A13360,A2770,L$2:L13360),Sheet2!$C$1:$P$1,0)+1,0)),S2770)*L2770)</f>
        <v/>
      </c>
      <c r="N2770" s="7" t="str">
        <f t="shared" si="372"/>
        <v/>
      </c>
      <c r="O2770" s="7" t="str">
        <f t="shared" si="373"/>
        <v/>
      </c>
      <c r="R2770" s="7" t="str">
        <f t="shared" si="374"/>
        <v/>
      </c>
      <c r="W2770" s="9" t="str">
        <f t="shared" si="375"/>
        <v/>
      </c>
      <c r="AH2770" s="9" t="str">
        <f t="shared" si="376"/>
        <v/>
      </c>
      <c r="AI2770" s="9" t="str">
        <f t="shared" si="377"/>
        <v/>
      </c>
    </row>
    <row r="2771" spans="13:35">
      <c r="M2771" s="7" t="str">
        <f>IF(A2771="","",IF(S2771="",IF(A2771="","",VLOOKUP(K2771,calendar_price_2013,MATCH(SUMIF(A$2:A13361,A2771,L$2:L13361),Sheet2!$C$1:$P$1,0)+1,0)),S2771)*L2771)</f>
        <v/>
      </c>
      <c r="N2771" s="7" t="str">
        <f t="shared" si="372"/>
        <v/>
      </c>
      <c r="O2771" s="7" t="str">
        <f t="shared" si="373"/>
        <v/>
      </c>
      <c r="R2771" s="7" t="str">
        <f t="shared" si="374"/>
        <v/>
      </c>
      <c r="W2771" s="9" t="str">
        <f t="shared" si="375"/>
        <v/>
      </c>
      <c r="AH2771" s="9" t="str">
        <f t="shared" si="376"/>
        <v/>
      </c>
      <c r="AI2771" s="9" t="str">
        <f t="shared" si="377"/>
        <v/>
      </c>
    </row>
    <row r="2772" spans="13:35">
      <c r="M2772" s="7" t="str">
        <f>IF(A2772="","",IF(S2772="",IF(A2772="","",VLOOKUP(K2772,calendar_price_2013,MATCH(SUMIF(A$2:A13362,A2772,L$2:L13362),Sheet2!$C$1:$P$1,0)+1,0)),S2772)*L2772)</f>
        <v/>
      </c>
      <c r="N2772" s="7" t="str">
        <f t="shared" si="372"/>
        <v/>
      </c>
      <c r="O2772" s="7" t="str">
        <f t="shared" si="373"/>
        <v/>
      </c>
      <c r="R2772" s="7" t="str">
        <f t="shared" si="374"/>
        <v/>
      </c>
      <c r="W2772" s="9" t="str">
        <f t="shared" si="375"/>
        <v/>
      </c>
      <c r="AH2772" s="9" t="str">
        <f t="shared" si="376"/>
        <v/>
      </c>
      <c r="AI2772" s="9" t="str">
        <f t="shared" si="377"/>
        <v/>
      </c>
    </row>
    <row r="2773" spans="13:35">
      <c r="M2773" s="7" t="str">
        <f>IF(A2773="","",IF(S2773="",IF(A2773="","",VLOOKUP(K2773,calendar_price_2013,MATCH(SUMIF(A$2:A13363,A2773,L$2:L13363),Sheet2!$C$1:$P$1,0)+1,0)),S2773)*L2773)</f>
        <v/>
      </c>
      <c r="N2773" s="7" t="str">
        <f t="shared" si="372"/>
        <v/>
      </c>
      <c r="O2773" s="7" t="str">
        <f t="shared" si="373"/>
        <v/>
      </c>
      <c r="R2773" s="7" t="str">
        <f t="shared" si="374"/>
        <v/>
      </c>
      <c r="W2773" s="9" t="str">
        <f t="shared" si="375"/>
        <v/>
      </c>
      <c r="AH2773" s="9" t="str">
        <f t="shared" si="376"/>
        <v/>
      </c>
      <c r="AI2773" s="9" t="str">
        <f t="shared" si="377"/>
        <v/>
      </c>
    </row>
    <row r="2774" spans="13:35">
      <c r="M2774" s="7" t="str">
        <f>IF(A2774="","",IF(S2774="",IF(A2774="","",VLOOKUP(K2774,calendar_price_2013,MATCH(SUMIF(A$2:A13364,A2774,L$2:L13364),Sheet2!$C$1:$P$1,0)+1,0)),S2774)*L2774)</f>
        <v/>
      </c>
      <c r="N2774" s="7" t="str">
        <f t="shared" si="372"/>
        <v/>
      </c>
      <c r="O2774" s="7" t="str">
        <f t="shared" si="373"/>
        <v/>
      </c>
      <c r="R2774" s="7" t="str">
        <f t="shared" si="374"/>
        <v/>
      </c>
      <c r="W2774" s="9" t="str">
        <f t="shared" si="375"/>
        <v/>
      </c>
      <c r="AH2774" s="9" t="str">
        <f t="shared" si="376"/>
        <v/>
      </c>
      <c r="AI2774" s="9" t="str">
        <f t="shared" si="377"/>
        <v/>
      </c>
    </row>
    <row r="2775" spans="13:35">
      <c r="M2775" s="7" t="str">
        <f>IF(A2775="","",IF(S2775="",IF(A2775="","",VLOOKUP(K2775,calendar_price_2013,MATCH(SUMIF(A$2:A13365,A2775,L$2:L13365),Sheet2!$C$1:$P$1,0)+1,0)),S2775)*L2775)</f>
        <v/>
      </c>
      <c r="N2775" s="7" t="str">
        <f t="shared" si="372"/>
        <v/>
      </c>
      <c r="O2775" s="7" t="str">
        <f t="shared" si="373"/>
        <v/>
      </c>
      <c r="R2775" s="7" t="str">
        <f t="shared" si="374"/>
        <v/>
      </c>
      <c r="W2775" s="9" t="str">
        <f t="shared" si="375"/>
        <v/>
      </c>
      <c r="AH2775" s="9" t="str">
        <f t="shared" si="376"/>
        <v/>
      </c>
      <c r="AI2775" s="9" t="str">
        <f t="shared" si="377"/>
        <v/>
      </c>
    </row>
    <row r="2776" spans="13:35">
      <c r="M2776" s="7" t="str">
        <f>IF(A2776="","",IF(S2776="",IF(A2776="","",VLOOKUP(K2776,calendar_price_2013,MATCH(SUMIF(A$2:A13366,A2776,L$2:L13366),Sheet2!$C$1:$P$1,0)+1,0)),S2776)*L2776)</f>
        <v/>
      </c>
      <c r="N2776" s="7" t="str">
        <f t="shared" si="372"/>
        <v/>
      </c>
      <c r="O2776" s="7" t="str">
        <f t="shared" si="373"/>
        <v/>
      </c>
      <c r="R2776" s="7" t="str">
        <f t="shared" si="374"/>
        <v/>
      </c>
      <c r="W2776" s="9" t="str">
        <f t="shared" si="375"/>
        <v/>
      </c>
      <c r="AH2776" s="9" t="str">
        <f t="shared" si="376"/>
        <v/>
      </c>
      <c r="AI2776" s="9" t="str">
        <f t="shared" si="377"/>
        <v/>
      </c>
    </row>
    <row r="2777" spans="13:35">
      <c r="M2777" s="7" t="str">
        <f>IF(A2777="","",IF(S2777="",IF(A2777="","",VLOOKUP(K2777,calendar_price_2013,MATCH(SUMIF(A$2:A13367,A2777,L$2:L13367),Sheet2!$C$1:$P$1,0)+1,0)),S2777)*L2777)</f>
        <v/>
      </c>
      <c r="N2777" s="7" t="str">
        <f t="shared" si="372"/>
        <v/>
      </c>
      <c r="O2777" s="7" t="str">
        <f t="shared" si="373"/>
        <v/>
      </c>
      <c r="R2777" s="7" t="str">
        <f t="shared" si="374"/>
        <v/>
      </c>
      <c r="W2777" s="9" t="str">
        <f t="shared" si="375"/>
        <v/>
      </c>
      <c r="AH2777" s="9" t="str">
        <f t="shared" si="376"/>
        <v/>
      </c>
      <c r="AI2777" s="9" t="str">
        <f t="shared" si="377"/>
        <v/>
      </c>
    </row>
    <row r="2778" spans="13:35">
      <c r="M2778" s="7" t="str">
        <f>IF(A2778="","",IF(S2778="",IF(A2778="","",VLOOKUP(K2778,calendar_price_2013,MATCH(SUMIF(A$2:A13368,A2778,L$2:L13368),Sheet2!$C$1:$P$1,0)+1,0)),S2778)*L2778)</f>
        <v/>
      </c>
      <c r="N2778" s="7" t="str">
        <f t="shared" si="372"/>
        <v/>
      </c>
      <c r="O2778" s="7" t="str">
        <f t="shared" si="373"/>
        <v/>
      </c>
      <c r="R2778" s="7" t="str">
        <f t="shared" si="374"/>
        <v/>
      </c>
      <c r="W2778" s="9" t="str">
        <f t="shared" si="375"/>
        <v/>
      </c>
      <c r="AH2778" s="9" t="str">
        <f t="shared" si="376"/>
        <v/>
      </c>
      <c r="AI2778" s="9" t="str">
        <f t="shared" si="377"/>
        <v/>
      </c>
    </row>
    <row r="2779" spans="13:35">
      <c r="M2779" s="7" t="str">
        <f>IF(A2779="","",IF(S2779="",IF(A2779="","",VLOOKUP(K2779,calendar_price_2013,MATCH(SUMIF(A$2:A13369,A2779,L$2:L13369),Sheet2!$C$1:$P$1,0)+1,0)),S2779)*L2779)</f>
        <v/>
      </c>
      <c r="N2779" s="7" t="str">
        <f t="shared" si="372"/>
        <v/>
      </c>
      <c r="O2779" s="7" t="str">
        <f t="shared" si="373"/>
        <v/>
      </c>
      <c r="R2779" s="7" t="str">
        <f t="shared" si="374"/>
        <v/>
      </c>
      <c r="W2779" s="9" t="str">
        <f t="shared" si="375"/>
        <v/>
      </c>
      <c r="AI2779" s="9" t="str">
        <f t="shared" si="377"/>
        <v/>
      </c>
    </row>
    <row r="2780" spans="13:35">
      <c r="M2780" s="7" t="str">
        <f>IF(A2780="","",IF(S2780="",IF(A2780="","",VLOOKUP(K2780,calendar_price_2013,MATCH(SUMIF(A$2:A13370,A2780,L$2:L13370),Sheet2!$C$1:$P$1,0)+1,0)),S2780)*L2780)</f>
        <v/>
      </c>
      <c r="N2780" s="7" t="str">
        <f t="shared" si="372"/>
        <v/>
      </c>
      <c r="O2780" s="7" t="str">
        <f t="shared" si="373"/>
        <v/>
      </c>
      <c r="R2780" s="7" t="str">
        <f t="shared" si="374"/>
        <v/>
      </c>
      <c r="W2780" s="9" t="str">
        <f t="shared" si="375"/>
        <v/>
      </c>
      <c r="AI2780" s="9" t="str">
        <f t="shared" si="377"/>
        <v/>
      </c>
    </row>
    <row r="2781" spans="13:35">
      <c r="M2781" s="7" t="str">
        <f>IF(A2781="","",IF(S2781="",IF(A2781="","",VLOOKUP(K2781,calendar_price_2013,MATCH(SUMIF(A$2:A13371,A2781,L$2:L13371),Sheet2!$C$1:$P$1,0)+1,0)),S2781)*L2781)</f>
        <v/>
      </c>
      <c r="N2781" s="7" t="str">
        <f t="shared" si="372"/>
        <v/>
      </c>
      <c r="O2781" s="7" t="str">
        <f t="shared" si="373"/>
        <v/>
      </c>
      <c r="R2781" s="7" t="str">
        <f t="shared" si="374"/>
        <v/>
      </c>
      <c r="W2781" s="9" t="str">
        <f t="shared" si="375"/>
        <v/>
      </c>
      <c r="AI2781" s="9" t="str">
        <f t="shared" si="377"/>
        <v/>
      </c>
    </row>
    <row r="2782" spans="13:35">
      <c r="M2782" s="7" t="str">
        <f>IF(A2782="","",IF(S2782="",IF(A2782="","",VLOOKUP(K2782,calendar_price_2013,MATCH(SUMIF(A$2:A13372,A2782,L$2:L13372),Sheet2!$C$1:$P$1,0)+1,0)),S2782)*L2782)</f>
        <v/>
      </c>
      <c r="N2782" s="7" t="str">
        <f t="shared" si="372"/>
        <v/>
      </c>
      <c r="O2782" s="7" t="str">
        <f t="shared" si="373"/>
        <v/>
      </c>
      <c r="R2782" s="7" t="str">
        <f t="shared" si="374"/>
        <v/>
      </c>
      <c r="W2782" s="9" t="str">
        <f t="shared" si="375"/>
        <v/>
      </c>
      <c r="AI2782" s="9" t="str">
        <f t="shared" si="377"/>
        <v/>
      </c>
    </row>
    <row r="2783" spans="13:35">
      <c r="M2783" s="7" t="str">
        <f>IF(A2783="","",IF(S2783="",IF(A2783="","",VLOOKUP(K2783,calendar_price_2013,MATCH(SUMIF(A$2:A13373,A2783,L$2:L13373),Sheet2!$C$1:$P$1,0)+1,0)),S2783)*L2783)</f>
        <v/>
      </c>
      <c r="N2783" s="7" t="str">
        <f t="shared" si="372"/>
        <v/>
      </c>
      <c r="O2783" s="7" t="str">
        <f t="shared" si="373"/>
        <v/>
      </c>
      <c r="R2783" s="7" t="str">
        <f t="shared" si="374"/>
        <v/>
      </c>
      <c r="W2783" s="9" t="str">
        <f t="shared" si="375"/>
        <v/>
      </c>
      <c r="AI2783" s="9" t="str">
        <f t="shared" si="377"/>
        <v/>
      </c>
    </row>
    <row r="2784" spans="13:35">
      <c r="M2784" s="7" t="str">
        <f>IF(A2784="","",IF(S2784="",IF(A2784="","",VLOOKUP(K2784,calendar_price_2013,MATCH(SUMIF(A$2:A13374,A2784,L$2:L13374),Sheet2!$C$1:$P$1,0)+1,0)),S2784)*L2784)</f>
        <v/>
      </c>
      <c r="N2784" s="7" t="str">
        <f t="shared" ref="N2784:N2792" si="378">IF(A2784="","",IF(T2784=1,0,M2784*0.2))</f>
        <v/>
      </c>
      <c r="O2784" s="7" t="str">
        <f t="shared" ref="O2784:O2792" si="379">IF(H2784="","",SUMIF(A2784:A13375,A2784,M2784:M13375)+SUMIF(A2784:A13375,A2784,N2784:N13375))</f>
        <v/>
      </c>
      <c r="R2784" s="7" t="str">
        <f t="shared" si="374"/>
        <v/>
      </c>
      <c r="W2784" s="9" t="str">
        <f t="shared" si="375"/>
        <v/>
      </c>
      <c r="AI2784" s="9" t="str">
        <f t="shared" si="377"/>
        <v/>
      </c>
    </row>
    <row r="2785" spans="13:35">
      <c r="M2785" s="7" t="str">
        <f>IF(A2785="","",IF(S2785="",IF(A2785="","",VLOOKUP(K2785,calendar_price_2013,MATCH(SUMIF(A$2:A13375,A2785,L$2:L13375),Sheet2!$C$1:$P$1,0)+1,0)),S2785)*L2785)</f>
        <v/>
      </c>
      <c r="N2785" s="7" t="str">
        <f t="shared" si="378"/>
        <v/>
      </c>
      <c r="O2785" s="7" t="str">
        <f t="shared" si="379"/>
        <v/>
      </c>
      <c r="R2785" s="7" t="str">
        <f>IF(ISBLANK(Q2785),"",Q2785-O2785)</f>
        <v/>
      </c>
      <c r="W2785" s="9" t="str">
        <f>IF(B2785="","",IF(AC2785="",0,1))</f>
        <v/>
      </c>
      <c r="AI2785" s="9" t="str">
        <f>IF(AH2785="","",AH2785/100)</f>
        <v/>
      </c>
    </row>
    <row r="2786" spans="13:35">
      <c r="M2786" s="7" t="str">
        <f>IF(A2786="","",IF(S2786="",IF(A2786="","",VLOOKUP(K2786,calendar_price_2013,MATCH(SUMIF(A$2:A13376,A2786,L$2:L13376),Sheet2!$C$1:$P$1,0)+1,0)),S2786)*L2786)</f>
        <v/>
      </c>
      <c r="N2786" s="7" t="str">
        <f t="shared" si="378"/>
        <v/>
      </c>
      <c r="O2786" s="7" t="str">
        <f t="shared" si="379"/>
        <v/>
      </c>
      <c r="R2786" s="7" t="str">
        <f>IF(ISBLANK(Q2786),"",Q2786-O2786)</f>
        <v/>
      </c>
      <c r="W2786" s="9" t="str">
        <f>IF(B2786="","",IF(AC2786="",0,1))</f>
        <v/>
      </c>
      <c r="AI2786" s="9" t="str">
        <f>IF(AH2786="","",AH2786/100)</f>
        <v/>
      </c>
    </row>
    <row r="2787" spans="13:35">
      <c r="M2787" s="7" t="str">
        <f>IF(A2787="","",IF(S2787="",IF(A2787="","",VLOOKUP(K2787,calendar_price_2013,MATCH(SUMIF(A$2:A13377,A2787,L$2:L13377),Sheet2!$C$1:$P$1,0)+1,0)),S2787)*L2787)</f>
        <v/>
      </c>
      <c r="N2787" s="7" t="str">
        <f t="shared" si="378"/>
        <v/>
      </c>
      <c r="O2787" s="7" t="str">
        <f t="shared" si="379"/>
        <v/>
      </c>
      <c r="W2787" s="9" t="str">
        <f>IF(B2787="","",IF(AC2787="",0,1))</f>
        <v/>
      </c>
      <c r="AI2787" s="9" t="str">
        <f>IF(AH2787="","",AH2787/100)</f>
        <v/>
      </c>
    </row>
    <row r="2788" spans="13:35">
      <c r="M2788" s="7" t="str">
        <f>IF(A2788="","",IF(S2788="",IF(A2788="","",VLOOKUP(K2788,calendar_price_2013,MATCH(SUMIF(A$2:A13378,A2788,L$2:L13378),Sheet2!$C$1:$P$1,0)+1,0)),S2788)*L2788)</f>
        <v/>
      </c>
      <c r="N2788" s="7" t="str">
        <f t="shared" si="378"/>
        <v/>
      </c>
      <c r="O2788" s="7" t="str">
        <f t="shared" si="379"/>
        <v/>
      </c>
      <c r="W2788" s="9" t="str">
        <f>IF(B2788="","",IF(AC2788="",0,1))</f>
        <v/>
      </c>
      <c r="AI2788" s="9" t="str">
        <f>IF(AH2788="","",AH2788/100)</f>
        <v/>
      </c>
    </row>
    <row r="2789" spans="13:35">
      <c r="M2789" s="7" t="str">
        <f>IF(A2789="","",IF(S2789="",IF(A2789="","",VLOOKUP(K2789,calendar_price_2013,MATCH(SUMIF(A$2:A13379,A2789,L$2:L13379),Sheet2!$C$1:$P$1,0)+1,0)),S2789)*L2789)</f>
        <v/>
      </c>
      <c r="N2789" s="7" t="str">
        <f t="shared" si="378"/>
        <v/>
      </c>
      <c r="O2789" s="7" t="str">
        <f t="shared" si="379"/>
        <v/>
      </c>
    </row>
    <row r="2790" spans="13:35">
      <c r="M2790" s="7" t="str">
        <f>IF(A2790="","",IF(S2790="",IF(A2790="","",VLOOKUP(K2790,calendar_price_2013,MATCH(SUMIF(A$2:A13380,A2790,L$2:L13380),Sheet2!$C$1:$P$1,0)+1,0)),S2790)*L2790)</f>
        <v/>
      </c>
      <c r="N2790" s="7" t="str">
        <f t="shared" si="378"/>
        <v/>
      </c>
      <c r="O2790" s="7" t="str">
        <f t="shared" si="379"/>
        <v/>
      </c>
    </row>
    <row r="2791" spans="13:35">
      <c r="M2791" s="7" t="str">
        <f>IF(A2791="","",IF(S2791="",IF(A2791="","",VLOOKUP(K2791,calendar_price_2013,MATCH(SUMIF(A$2:A13381,A2791,L$2:L13381),Sheet2!$C$1:$P$1,0)+1,0)),S2791)*L2791)</f>
        <v/>
      </c>
      <c r="N2791" s="7" t="str">
        <f t="shared" si="378"/>
        <v/>
      </c>
      <c r="O2791" s="7" t="str">
        <f t="shared" si="379"/>
        <v/>
      </c>
    </row>
    <row r="2792" spans="13:35">
      <c r="M2792" s="7" t="str">
        <f>IF(A2792="","",IF(S2792="",IF(A2792="","",VLOOKUP(K2792,calendar_price_2013,MATCH(SUMIF(A$2:A13382,A2792,L$2:L13382),Sheet2!$C$1:$P$1,0)+1,0)),S2792)*L2792)</f>
        <v/>
      </c>
      <c r="N2792" s="7" t="str">
        <f t="shared" si="378"/>
        <v/>
      </c>
      <c r="O2792" s="7" t="str">
        <f t="shared" si="379"/>
        <v/>
      </c>
    </row>
  </sheetData>
  <autoFilter ref="A1:AK2792"/>
  <phoneticPr fontId="8" type="noConversion"/>
  <conditionalFormatting sqref="R1:R1048576">
    <cfRule type="cellIs" dxfId="8" priority="9" operator="lessThan">
      <formula>0</formula>
    </cfRule>
  </conditionalFormatting>
  <conditionalFormatting sqref="B442:B705 B1:B337 B340:B440 B716 B718 B720:B724 B707:B714 B726:B737 B739:B740 B742 B744:B745 B747:B1048576">
    <cfRule type="expression" dxfId="7" priority="6">
      <formula>"r2&lt;0"</formula>
    </cfRule>
  </conditionalFormatting>
  <conditionalFormatting sqref="N1:N1048576">
    <cfRule type="cellIs" dxfId="6" priority="5" operator="lessThanOrEqual">
      <formula>0</formula>
    </cfRule>
  </conditionalFormatting>
  <conditionalFormatting sqref="B21">
    <cfRule type="expression" dxfId="5" priority="4">
      <formula>"r2&lt;0"</formula>
    </cfRule>
  </conditionalFormatting>
  <conditionalFormatting sqref="B35">
    <cfRule type="expression" dxfId="4" priority="3">
      <formula>"r2&lt;0"</formula>
    </cfRule>
  </conditionalFormatting>
  <conditionalFormatting sqref="B40">
    <cfRule type="expression" dxfId="3" priority="2">
      <formula>"r2&lt;0"</formula>
    </cfRule>
  </conditionalFormatting>
  <conditionalFormatting sqref="B41">
    <cfRule type="expression" dxfId="2" priority="1">
      <formula>"r2&lt;0"</formula>
    </cfRule>
  </conditionalFormatting>
  <hyperlinks>
    <hyperlink ref="AB285" r:id="rId1"/>
    <hyperlink ref="AB284" r:id="rId2"/>
    <hyperlink ref="AB283" r:id="rId3"/>
    <hyperlink ref="AB282" r:id="rId4"/>
    <hyperlink ref="AB10" r:id="rId5"/>
    <hyperlink ref="AB9" r:id="rId6"/>
    <hyperlink ref="AB25" r:id="rId7"/>
    <hyperlink ref="AB40" r:id="rId8"/>
    <hyperlink ref="AB47" r:id="rId9"/>
    <hyperlink ref="AB59" r:id="rId10"/>
    <hyperlink ref="AB60" r:id="rId11"/>
  </hyperlinks>
  <printOptions gridLines="1"/>
  <pageMargins left="0.51181102362204722" right="0.19685039370078741" top="0.70866141732283472" bottom="0.47244094488188981" header="0.51181102362204722" footer="0.31496062992125984"/>
  <pageSetup paperSize="8" scale="80" fitToHeight="8" orientation="portrait" horizontalDpi="4294967295" verticalDpi="4294967295" r:id="rId12"/>
  <headerFooter alignWithMargins="0">
    <oddHeader>&amp;L&amp;"Arial Black,Regular"&amp;14CHI INTERNATIONAL LTD&amp;C&amp;"Arial Black,Regular"&amp;14 2015 CALENDAR</oddHeader>
    <oddFooter>&amp;R&amp;"Arial Black,Regular"&amp;14Page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C1:AJ67"/>
  <sheetViews>
    <sheetView tabSelected="1" zoomScale="90" zoomScaleNormal="90" zoomScalePageLayoutView="90" workbookViewId="0">
      <selection activeCell="L27" sqref="L27"/>
    </sheetView>
  </sheetViews>
  <sheetFormatPr defaultColWidth="8.85546875" defaultRowHeight="12.75"/>
  <cols>
    <col min="2" max="2" width="2.7109375" customWidth="1"/>
    <col min="3" max="3" width="7.85546875" customWidth="1"/>
    <col min="4" max="4" width="11.42578125" customWidth="1"/>
    <col min="5" max="5" width="35" customWidth="1"/>
    <col min="6" max="6" width="14.42578125" customWidth="1"/>
    <col min="7" max="7" width="17.42578125" customWidth="1"/>
    <col min="8" max="8" width="2.7109375" customWidth="1"/>
    <col min="9" max="9" width="8" customWidth="1"/>
    <col min="10" max="10" width="13.7109375" customWidth="1"/>
    <col min="11" max="11" width="10.7109375" customWidth="1"/>
    <col min="12" max="12" width="31" bestFit="1" customWidth="1"/>
    <col min="13" max="13" width="14.42578125" bestFit="1" customWidth="1"/>
    <col min="14" max="14" width="20" bestFit="1" customWidth="1"/>
    <col min="15" max="17" width="10.7109375" customWidth="1"/>
    <col min="18" max="18" width="16.28515625" customWidth="1"/>
    <col min="19" max="19" width="20.28515625" customWidth="1"/>
    <col min="20" max="20" width="16.7109375" customWidth="1"/>
    <col min="21" max="21" width="14.85546875" customWidth="1"/>
    <col min="23" max="23" width="2.7109375" customWidth="1"/>
    <col min="24" max="24" width="7.85546875" customWidth="1"/>
    <col min="25" max="25" width="11.42578125" customWidth="1"/>
    <col min="26" max="26" width="35" customWidth="1"/>
    <col min="27" max="27" width="14.42578125" customWidth="1"/>
    <col min="28" max="28" width="17.42578125" customWidth="1"/>
    <col min="29" max="29" width="2.7109375" customWidth="1"/>
    <col min="31" max="31" width="2.7109375" customWidth="1"/>
    <col min="32" max="32" width="7.85546875" customWidth="1"/>
    <col min="33" max="33" width="11.42578125" customWidth="1"/>
    <col min="34" max="34" width="35" customWidth="1"/>
    <col min="35" max="35" width="14.42578125" customWidth="1"/>
    <col min="36" max="36" width="17.42578125" customWidth="1"/>
    <col min="37" max="37" width="2.7109375" customWidth="1"/>
  </cols>
  <sheetData>
    <row r="1" spans="3:35">
      <c r="K1" t="s">
        <v>50</v>
      </c>
      <c r="L1">
        <v>0.2</v>
      </c>
    </row>
    <row r="5" spans="3:35" ht="13.5" thickBot="1">
      <c r="F5" t="s">
        <v>13</v>
      </c>
      <c r="Q5" s="12"/>
      <c r="R5" s="12"/>
      <c r="AA5" t="s">
        <v>13</v>
      </c>
      <c r="AI5" t="s">
        <v>13</v>
      </c>
    </row>
    <row r="6" spans="3:35" ht="13.5" thickTop="1">
      <c r="D6" t="str">
        <f>IF($U$52=0,"",$U$52&amp;" : ")</f>
        <v xml:space="preserve">Company Name : </v>
      </c>
      <c r="E6" t="str">
        <f>IF(D6="","",$R$52)</f>
        <v>GOLDEN COUNTRY</v>
      </c>
      <c r="Y6" t="str">
        <f>IF($U$52=0,"",$U$52&amp;" : ")</f>
        <v xml:space="preserve">Company Name : </v>
      </c>
      <c r="Z6" t="str">
        <f>IF(Y6="","",$R$52)</f>
        <v>GOLDEN COUNTRY</v>
      </c>
      <c r="AG6" t="str">
        <f>IF($U$52=0,"",$U$52&amp;" : ")</f>
        <v xml:space="preserve">Company Name : </v>
      </c>
      <c r="AH6" t="str">
        <f>IF(AG6="","",$R$52)</f>
        <v>GOLDEN COUNTRY</v>
      </c>
    </row>
    <row r="7" spans="3:35">
      <c r="D7" t="str">
        <f>IF($U$53=0,"",$U$53&amp;" : ")</f>
        <v xml:space="preserve">Contact : </v>
      </c>
      <c r="E7" t="str">
        <f>IF(D7="","",$R$53)</f>
        <v>Mrs Lee</v>
      </c>
      <c r="Y7" t="str">
        <f>IF($U$53=0,"",$U$53&amp;" : ")</f>
        <v xml:space="preserve">Contact : </v>
      </c>
      <c r="Z7" t="str">
        <f>IF(Y7="","",$R$53)</f>
        <v>Mrs Lee</v>
      </c>
      <c r="AG7" t="str">
        <f>IF($U$53=0,"",$U$53&amp;" : ")</f>
        <v xml:space="preserve">Contact : </v>
      </c>
      <c r="AH7" t="str">
        <f>IF(AG7="","",$R$53)</f>
        <v>Mrs Lee</v>
      </c>
    </row>
    <row r="8" spans="3:35">
      <c r="D8" t="str">
        <f>IF($U$54=0,"",$U$54&amp;" : ")</f>
        <v xml:space="preserve">Address : </v>
      </c>
      <c r="E8" t="str">
        <f>IF(D8="","",$R$54)</f>
        <v>13-14 High Street,</v>
      </c>
      <c r="Y8" t="str">
        <f>IF($U$54=0,"",$U$54&amp;" : ")</f>
        <v xml:space="preserve">Address : </v>
      </c>
      <c r="Z8" t="str">
        <f>IF(Y8="","",$R$54)</f>
        <v>13-14 High Street,</v>
      </c>
      <c r="AG8" t="str">
        <f>IF($U$54=0,"",$U$54&amp;" : ")</f>
        <v xml:space="preserve">Address : </v>
      </c>
      <c r="AH8" t="str">
        <f>IF(AG8="","",$R$54)</f>
        <v>13-14 High Street,</v>
      </c>
    </row>
    <row r="9" spans="3:35">
      <c r="D9" t="str">
        <f>IF($U$55=0,"",$U$55&amp;" : ")</f>
        <v xml:space="preserve">  : </v>
      </c>
      <c r="E9" t="str">
        <f>IF(D9="","",$R$55)</f>
        <v>Stourport - On - Severn,</v>
      </c>
      <c r="Y9" t="str">
        <f>IF($U$55=0,"",$U$55&amp;" : ")</f>
        <v xml:space="preserve">  : </v>
      </c>
      <c r="Z9" t="str">
        <f>IF(Y9="","",$R$55)</f>
        <v>Stourport - On - Severn,</v>
      </c>
      <c r="AG9" t="str">
        <f>IF($U$55=0,"",$U$55&amp;" : ")</f>
        <v xml:space="preserve">  : </v>
      </c>
      <c r="AH9" t="str">
        <f>IF(AG9="","",$R$55)</f>
        <v>Stourport - On - Severn,</v>
      </c>
    </row>
    <row r="10" spans="3:35">
      <c r="D10" t="str">
        <f>IF($U$56=0,"",$U$56&amp;" : ")</f>
        <v xml:space="preserve">Area : </v>
      </c>
      <c r="E10" t="str">
        <f>IF(D10="","",$R$56)</f>
        <v>Worcestershire</v>
      </c>
      <c r="Y10" t="str">
        <f>IF($U$56=0,"",$U$56&amp;" : ")</f>
        <v xml:space="preserve">Area : </v>
      </c>
      <c r="Z10" t="str">
        <f>IF(Y10="","",$R$56)</f>
        <v>Worcestershire</v>
      </c>
      <c r="AG10" t="str">
        <f>IF($U$56=0,"",$U$56&amp;" : ")</f>
        <v xml:space="preserve">Area : </v>
      </c>
      <c r="AH10" t="str">
        <f>IF(AG10="","",$R$56)</f>
        <v>Worcestershire</v>
      </c>
    </row>
    <row r="11" spans="3:35">
      <c r="D11" t="str">
        <f>IF($U$57=0,"",$U$57&amp;" : ")</f>
        <v xml:space="preserve">Post Code : </v>
      </c>
      <c r="E11" t="str">
        <f>IF(D11="","",$R$57)</f>
        <v>DY13 8BP</v>
      </c>
      <c r="Y11" t="str">
        <f>IF($U$57=0,"",$U$57&amp;" : ")</f>
        <v xml:space="preserve">Post Code : </v>
      </c>
      <c r="Z11" t="str">
        <f>IF(Y11="","",$R$57)</f>
        <v>DY13 8BP</v>
      </c>
      <c r="AG11" t="str">
        <f>IF($U$57=0,"",$U$57&amp;" : ")</f>
        <v xml:space="preserve">Post Code : </v>
      </c>
      <c r="AH11" t="str">
        <f>IF(AG11="","",$R$57)</f>
        <v>DY13 8BP</v>
      </c>
    </row>
    <row r="12" spans="3:35">
      <c r="D12" t="str">
        <f>IF(K12=FALSE,"",IF($U$58=0,"",$U$58&amp;" : "))</f>
        <v/>
      </c>
      <c r="E12" t="str">
        <f>IF(D12="","",$R$58)</f>
        <v/>
      </c>
      <c r="F12" t="s">
        <v>29</v>
      </c>
      <c r="G12" t="str">
        <f>IF(D11="","",IF(K12=TRUE,R59,$R$58))</f>
        <v>01299 878 890</v>
      </c>
      <c r="K12" t="b">
        <f>AND(N55=TRUE,N56=TRUE,N57=TRUE)</f>
        <v>0</v>
      </c>
      <c r="Y12" t="str">
        <f>IF(K12=FALSE,"",IF($U$58=0,"",$U$58&amp;" : "))</f>
        <v/>
      </c>
      <c r="Z12" t="str">
        <f>IF(Y12="","",$R$58)</f>
        <v/>
      </c>
      <c r="AG12" t="str">
        <f>IF(K12=FALSE,"",IF($U$58=0,"",$U$58&amp;" : "))</f>
        <v/>
      </c>
      <c r="AH12" t="str">
        <f>IF(AG12="","",$R$58)</f>
        <v/>
      </c>
    </row>
    <row r="13" spans="3:35" ht="13.5" thickBot="1">
      <c r="F13" t="s">
        <v>63</v>
      </c>
      <c r="G13" t="str">
        <f>IF(N60=FALSE,"",IF(K12=TRUE,R60,$R$59))</f>
        <v>07825 085 938</v>
      </c>
    </row>
    <row r="14" spans="3:35" ht="13.5" thickTop="1">
      <c r="E14" t="str">
        <f>IF(D14="","",R60)</f>
        <v/>
      </c>
      <c r="Z14" t="str">
        <f>IF(Y14="","",AM60)</f>
        <v/>
      </c>
      <c r="AH14" t="str">
        <f>IF(AG14="","",AU60)</f>
        <v/>
      </c>
    </row>
    <row r="15" spans="3:35">
      <c r="C15" t="s">
        <v>1</v>
      </c>
      <c r="F15" t="s">
        <v>2</v>
      </c>
      <c r="X15" t="s">
        <v>1</v>
      </c>
      <c r="AA15" t="s">
        <v>2</v>
      </c>
      <c r="AF15" t="s">
        <v>1</v>
      </c>
      <c r="AI15" t="s">
        <v>2</v>
      </c>
    </row>
    <row r="16" spans="3:35" ht="15" customHeight="1">
      <c r="C16" s="12">
        <f>IF(ISBLANK(E6),"",R67)</f>
        <v>42173</v>
      </c>
      <c r="D16" s="12"/>
      <c r="F16">
        <v>915031</v>
      </c>
      <c r="X16" s="12">
        <f>C16</f>
        <v>42173</v>
      </c>
      <c r="Y16" s="12"/>
      <c r="AA16">
        <f>F16</f>
        <v>915031</v>
      </c>
      <c r="AF16" s="12">
        <f>C16</f>
        <v>42173</v>
      </c>
      <c r="AG16" s="12"/>
      <c r="AI16">
        <f>F16</f>
        <v>915031</v>
      </c>
    </row>
    <row r="17" spans="3:36" ht="24" customHeight="1">
      <c r="E17" t="str">
        <f>IF(C17="","",VLOOKUP(D17,Sheet2!$B$2:$C$86,2,0))</f>
        <v/>
      </c>
      <c r="Z17" t="str">
        <f>IF(X17="","",VLOOKUP(Y17,Sheet2!$B$2:$C$86,2,0))</f>
        <v/>
      </c>
      <c r="AH17" t="str">
        <f>IF(AF17="","",VLOOKUP(AG17,Sheet2!$B$2:$C$86,2,0))</f>
        <v/>
      </c>
    </row>
    <row r="19" spans="3:36" ht="20.100000000000001" customHeight="1">
      <c r="C19" t="s">
        <v>3</v>
      </c>
      <c r="D19" t="s">
        <v>168</v>
      </c>
      <c r="E19" t="s">
        <v>4</v>
      </c>
      <c r="F19" t="s">
        <v>5</v>
      </c>
      <c r="G19" t="s">
        <v>6</v>
      </c>
      <c r="X19" t="s">
        <v>3</v>
      </c>
      <c r="Y19" t="s">
        <v>168</v>
      </c>
      <c r="Z19" t="s">
        <v>4</v>
      </c>
      <c r="AA19" t="s">
        <v>5</v>
      </c>
      <c r="AB19" t="s">
        <v>6</v>
      </c>
      <c r="AF19" t="s">
        <v>3</v>
      </c>
      <c r="AG19" t="s">
        <v>10</v>
      </c>
      <c r="AH19" t="s">
        <v>4</v>
      </c>
      <c r="AI19" t="s">
        <v>5</v>
      </c>
      <c r="AJ19" t="s">
        <v>6</v>
      </c>
    </row>
    <row r="20" spans="3:36" ht="20.100000000000001" customHeight="1">
      <c r="C20">
        <v>200</v>
      </c>
      <c r="D20" t="s">
        <v>197</v>
      </c>
      <c r="E20" t="str">
        <f t="shared" ref="E20:E29" si="0">IF(L20="",IF(C20="","",VLOOKUP(D20,calendar_price_2013,2,0)),L20)</f>
        <v>6K28 - Chinese Zodiac</v>
      </c>
      <c r="F20">
        <f>IF(K20="",IF(C20="","",VLOOKUP(D20,calendar_price_2013,MATCH(SUM(C$20:C$29),Sheet2!$C$1:$P$1,0)+1,0)),K20)</f>
        <v>0.91</v>
      </c>
      <c r="G20">
        <f>IF(C20="","",F20*C20)</f>
        <v>182</v>
      </c>
      <c r="J20" t="s">
        <v>55</v>
      </c>
      <c r="X20">
        <f>IF(C20="","",C20)</f>
        <v>200</v>
      </c>
      <c r="Y20" t="str">
        <f>IF(X20="","",D20)</f>
        <v>HW-60121</v>
      </c>
      <c r="Z20" t="str">
        <f t="shared" ref="Z20:Z29" si="1">IF(L20="",IF(X20="","",VLOOKUP(Y20,calendar_price_2013,2,0)),L20)</f>
        <v>6K28 - Chinese Zodiac</v>
      </c>
      <c r="AA20">
        <f>IF(K20="",IF(X20="","",VLOOKUP(Y20,calendar_price_2013,MATCH(SUM(X$20:X$29),Sheet2!$C$1:$P$1,0)+1,0)),K20)</f>
        <v>0.91</v>
      </c>
      <c r="AB20">
        <f t="shared" ref="AB20:AB29" si="2">IF(X20="","",AA20*X20)</f>
        <v>182</v>
      </c>
      <c r="AF20">
        <f>IF(C20="","",C20)</f>
        <v>200</v>
      </c>
      <c r="AG20" t="str">
        <f>IF(X20="","",D20)</f>
        <v>HW-60121</v>
      </c>
      <c r="AH20" t="str">
        <f t="shared" ref="AH20:AH29" si="3">IF(L20="",IF(AF20="","",VLOOKUP(AG20,calendar_price_2013,2,0)),L20)</f>
        <v>6K28 - Chinese Zodiac</v>
      </c>
      <c r="AI20">
        <f>IF(K20="",IF(AF20="","",VLOOKUP(AG20,calendar_price_2013,MATCH(SUM(AF$20:AF$29),Sheet2!$C$1:$P$1,0)+1,0)),K20)</f>
        <v>0.91</v>
      </c>
      <c r="AJ20">
        <f t="shared" ref="AJ20:AJ29" si="4">IF(AF20="","",AI20*AF20)</f>
        <v>182</v>
      </c>
    </row>
    <row r="21" spans="3:36" ht="20.100000000000001" customHeight="1">
      <c r="E21" t="str">
        <f t="shared" si="0"/>
        <v/>
      </c>
      <c r="F21" t="str">
        <f>IF(K21="",IF(C21="","",VLOOKUP(D21,calendar_price_2013,MATCH(SUM(C$20:C$29),Sheet2!$C$1:$P$1,0)+1,0)),K21)</f>
        <v/>
      </c>
      <c r="G21" t="str">
        <f>IF(C21="","",F21*C21)</f>
        <v/>
      </c>
      <c r="J21" t="s">
        <v>55</v>
      </c>
      <c r="X21" t="str">
        <f t="shared" ref="X21:X28" si="5">IF(C21="","",C21)</f>
        <v/>
      </c>
      <c r="Y21" t="str">
        <f t="shared" ref="Y21:Y28" si="6">IF(X21="","",D21)</f>
        <v/>
      </c>
      <c r="Z21" t="str">
        <f t="shared" si="1"/>
        <v/>
      </c>
      <c r="AA21" t="str">
        <f>IF(K21="",IF(X21="","",VLOOKUP(Y21,calendar_price_2013,MATCH(SUM(X$20:X$29),Sheet2!$C$1:$P$1,0)+1,0)),K21)</f>
        <v/>
      </c>
      <c r="AB21" t="str">
        <f t="shared" si="2"/>
        <v/>
      </c>
      <c r="AF21" t="str">
        <f t="shared" ref="AF21:AF29" si="7">IF(C21="","",C21)</f>
        <v/>
      </c>
      <c r="AG21" t="str">
        <f t="shared" ref="AG21:AG29" si="8">IF(X21="","",D21)</f>
        <v/>
      </c>
      <c r="AH21" t="str">
        <f t="shared" si="3"/>
        <v/>
      </c>
      <c r="AI21" t="str">
        <f>IF(K21="",IF(AF21="","",VLOOKUP(AG21,calendar_price_2013,MATCH(SUM(AF$20:AF$29),Sheet2!$C$1:$P$1,0)+1,0)),K21)</f>
        <v/>
      </c>
      <c r="AJ21" t="str">
        <f t="shared" si="4"/>
        <v/>
      </c>
    </row>
    <row r="22" spans="3:36" ht="20.100000000000001" customHeight="1">
      <c r="E22" t="str">
        <f t="shared" si="0"/>
        <v/>
      </c>
      <c r="F22" t="str">
        <f>IF(K22="",IF(C22="","",VLOOKUP(D22,calendar_price_2013,MATCH(SUM(C$20:C$29),Sheet2!$C$1:$P$1,0)+1,0)),K22)</f>
        <v/>
      </c>
      <c r="G22" t="str">
        <f t="shared" ref="G22:G28" si="9">IF(C22="","",F22*C22)</f>
        <v/>
      </c>
      <c r="J22" t="s">
        <v>55</v>
      </c>
      <c r="X22" t="str">
        <f t="shared" si="5"/>
        <v/>
      </c>
      <c r="Y22" t="str">
        <f t="shared" si="6"/>
        <v/>
      </c>
      <c r="Z22" t="str">
        <f t="shared" si="1"/>
        <v/>
      </c>
      <c r="AA22" t="str">
        <f>IF(K22="",IF(X22="","",VLOOKUP(Y22,calendar_price_2013,MATCH(SUM(X$20:X$29),Sheet2!$C$1:$P$1,0)+1,0)),K22)</f>
        <v/>
      </c>
      <c r="AB22" t="str">
        <f t="shared" si="2"/>
        <v/>
      </c>
      <c r="AF22" t="str">
        <f t="shared" si="7"/>
        <v/>
      </c>
      <c r="AG22" t="str">
        <f t="shared" si="8"/>
        <v/>
      </c>
      <c r="AH22" t="str">
        <f t="shared" si="3"/>
        <v/>
      </c>
      <c r="AI22" t="str">
        <f>IF(K22="",IF(AF22="","",VLOOKUP(AG22,calendar_price_2013,MATCH(SUM(AF$20:AF$29),Sheet2!$C$1:$P$1,0)+1,0)),K22)</f>
        <v/>
      </c>
      <c r="AJ22" t="str">
        <f t="shared" si="4"/>
        <v/>
      </c>
    </row>
    <row r="23" spans="3:36" ht="20.100000000000001" customHeight="1">
      <c r="E23" t="str">
        <f t="shared" si="0"/>
        <v/>
      </c>
      <c r="F23" t="str">
        <f>IF(K23="",IF(C23="","",VLOOKUP(D23,calendar_price_2013,MATCH(SUM(C$20:C$29),Sheet2!$C$1:$P$1,0)+1,0)),K23)</f>
        <v/>
      </c>
      <c r="G23" t="str">
        <f>IF(C23="","",F23*C23)</f>
        <v/>
      </c>
      <c r="J23" t="s">
        <v>55</v>
      </c>
      <c r="X23" t="str">
        <f t="shared" si="5"/>
        <v/>
      </c>
      <c r="Y23" t="str">
        <f t="shared" si="6"/>
        <v/>
      </c>
      <c r="Z23" t="str">
        <f t="shared" si="1"/>
        <v/>
      </c>
      <c r="AA23" t="str">
        <f>IF(K23="",IF(X23="","",VLOOKUP(Y23,calendar_price_2013,MATCH(SUM(X$20:X$29),Sheet2!$C$1:$P$1,0)+1,0)),K23)</f>
        <v/>
      </c>
      <c r="AB23" t="str">
        <f t="shared" si="2"/>
        <v/>
      </c>
      <c r="AF23" t="str">
        <f t="shared" si="7"/>
        <v/>
      </c>
      <c r="AG23" t="str">
        <f t="shared" si="8"/>
        <v/>
      </c>
      <c r="AH23" t="str">
        <f t="shared" si="3"/>
        <v/>
      </c>
      <c r="AI23" t="str">
        <f>IF(K23="",IF(AF23="","",VLOOKUP(AG23,calendar_price_2013,MATCH(SUM(AF$20:AF$29),Sheet2!$C$1:$P$1,0)+1,0)),K23)</f>
        <v/>
      </c>
      <c r="AJ23" t="str">
        <f t="shared" si="4"/>
        <v/>
      </c>
    </row>
    <row r="24" spans="3:36" ht="20.100000000000001" customHeight="1">
      <c r="E24" t="str">
        <f t="shared" si="0"/>
        <v/>
      </c>
      <c r="F24" t="str">
        <f>IF(K24="",IF(C24="","",VLOOKUP(D24,calendar_price_2013,MATCH(SUM(C$20:C$29),Sheet2!$C$1:$P$1,0)+1,0)),K24)</f>
        <v/>
      </c>
      <c r="G24" t="str">
        <f t="shared" si="9"/>
        <v/>
      </c>
      <c r="J24" t="s">
        <v>55</v>
      </c>
      <c r="X24" t="str">
        <f t="shared" si="5"/>
        <v/>
      </c>
      <c r="Y24" t="str">
        <f t="shared" si="6"/>
        <v/>
      </c>
      <c r="Z24" t="str">
        <f t="shared" si="1"/>
        <v/>
      </c>
      <c r="AA24" t="str">
        <f>IF(K24="",IF(X24="","",VLOOKUP(Y24,calendar_price_2013,MATCH(SUM(X$20:X$29),Sheet2!$C$1:$P$1,0)+1,0)),K24)</f>
        <v/>
      </c>
      <c r="AB24" t="str">
        <f t="shared" si="2"/>
        <v/>
      </c>
      <c r="AF24" t="str">
        <f t="shared" si="7"/>
        <v/>
      </c>
      <c r="AG24" t="str">
        <f t="shared" si="8"/>
        <v/>
      </c>
      <c r="AH24" t="str">
        <f t="shared" si="3"/>
        <v/>
      </c>
      <c r="AI24" t="str">
        <f>IF(K24="",IF(AF24="","",VLOOKUP(AG24,calendar_price_2013,MATCH(SUM(AF$20:AF$29),Sheet2!$C$1:$P$1,0)+1,0)),K24)</f>
        <v/>
      </c>
      <c r="AJ24" t="str">
        <f t="shared" si="4"/>
        <v/>
      </c>
    </row>
    <row r="25" spans="3:36" ht="20.100000000000001" customHeight="1">
      <c r="E25" t="str">
        <f t="shared" si="0"/>
        <v/>
      </c>
      <c r="F25" t="str">
        <f>IF(K25="",IF(C25="","",VLOOKUP(D25,calendar_price_2013,MATCH(SUM(C$20:C$29),Sheet2!$C$1:$P$1,0)+1,0)),K25)</f>
        <v/>
      </c>
      <c r="G25" t="str">
        <f t="shared" si="9"/>
        <v/>
      </c>
      <c r="J25" t="s">
        <v>55</v>
      </c>
      <c r="X25" t="str">
        <f t="shared" si="5"/>
        <v/>
      </c>
      <c r="Y25" t="str">
        <f t="shared" si="6"/>
        <v/>
      </c>
      <c r="Z25" t="str">
        <f t="shared" si="1"/>
        <v/>
      </c>
      <c r="AA25" t="str">
        <f>IF(K25="",IF(X25="","",VLOOKUP(Y25,calendar_price_2013,MATCH(SUM(X$20:X$29),Sheet2!$C$1:$P$1,0)+1,0)),K25)</f>
        <v/>
      </c>
      <c r="AB25" t="str">
        <f t="shared" si="2"/>
        <v/>
      </c>
      <c r="AF25" t="str">
        <f t="shared" si="7"/>
        <v/>
      </c>
      <c r="AG25" t="str">
        <f t="shared" si="8"/>
        <v/>
      </c>
      <c r="AH25" t="str">
        <f t="shared" si="3"/>
        <v/>
      </c>
      <c r="AI25" t="str">
        <f>IF(K25="",IF(AF25="","",VLOOKUP(AG25,calendar_price_2013,MATCH(SUM(AF$20:AF$29),Sheet2!$C$1:$P$1,0)+1,0)),K25)</f>
        <v/>
      </c>
      <c r="AJ25" t="str">
        <f t="shared" si="4"/>
        <v/>
      </c>
    </row>
    <row r="26" spans="3:36" ht="20.100000000000001" customHeight="1">
      <c r="E26" t="str">
        <f t="shared" si="0"/>
        <v/>
      </c>
      <c r="F26" t="str">
        <f>IF(K26="",IF(C26="","",VLOOKUP(D26,calendar_price_2013,MATCH(SUM(C$20:C$29),Sheet2!$C$1:$P$1,0)+1,0)),K26)</f>
        <v/>
      </c>
      <c r="G26" t="str">
        <f t="shared" si="9"/>
        <v/>
      </c>
      <c r="J26" t="s">
        <v>55</v>
      </c>
      <c r="X26" t="str">
        <f t="shared" si="5"/>
        <v/>
      </c>
      <c r="Y26" t="str">
        <f t="shared" si="6"/>
        <v/>
      </c>
      <c r="Z26" t="str">
        <f t="shared" si="1"/>
        <v/>
      </c>
      <c r="AA26" t="str">
        <f>IF(K26="",IF(X26="","",VLOOKUP(Y26,calendar_price_2013,MATCH(SUM(X$20:X$29),Sheet2!$C$1:$P$1,0)+1,0)),K26)</f>
        <v/>
      </c>
      <c r="AB26" t="str">
        <f t="shared" si="2"/>
        <v/>
      </c>
      <c r="AF26" t="str">
        <f t="shared" si="7"/>
        <v/>
      </c>
      <c r="AG26" t="str">
        <f t="shared" si="8"/>
        <v/>
      </c>
      <c r="AH26" t="str">
        <f t="shared" si="3"/>
        <v/>
      </c>
      <c r="AI26" t="str">
        <f>IF(K26="",IF(AF26="","",VLOOKUP(AG26,calendar_price_2013,MATCH(SUM(AF$20:AF$29),Sheet2!$C$1:$P$1,0)+1,0)),K26)</f>
        <v/>
      </c>
      <c r="AJ26" t="str">
        <f t="shared" si="4"/>
        <v/>
      </c>
    </row>
    <row r="27" spans="3:36" ht="20.100000000000001" customHeight="1">
      <c r="E27" t="str">
        <f t="shared" si="0"/>
        <v/>
      </c>
      <c r="F27" t="str">
        <f>IF(K27="",IF(C27="","",VLOOKUP(D27,calendar_price_2013,MATCH(SUM(C$20:C$29),Sheet2!$C$1:$P$1,0)+1,0)),K27)</f>
        <v/>
      </c>
      <c r="G27" t="str">
        <f t="shared" si="9"/>
        <v/>
      </c>
      <c r="J27" t="s">
        <v>55</v>
      </c>
      <c r="X27" t="str">
        <f t="shared" si="5"/>
        <v/>
      </c>
      <c r="Y27" t="str">
        <f t="shared" si="6"/>
        <v/>
      </c>
      <c r="Z27" t="str">
        <f t="shared" si="1"/>
        <v/>
      </c>
      <c r="AA27" t="str">
        <f>IF(K27="",IF(X27="","",VLOOKUP(Y27,calendar_price_2013,MATCH(SUM(X$20:X$29),Sheet2!$C$1:$P$1,0)+1,0)),K27)</f>
        <v/>
      </c>
      <c r="AB27" t="str">
        <f t="shared" si="2"/>
        <v/>
      </c>
      <c r="AF27" t="str">
        <f t="shared" si="7"/>
        <v/>
      </c>
      <c r="AG27" t="str">
        <f t="shared" si="8"/>
        <v/>
      </c>
      <c r="AH27" t="str">
        <f t="shared" si="3"/>
        <v/>
      </c>
      <c r="AI27" t="str">
        <f>IF(K27="",IF(AF27="","",VLOOKUP(AG27,calendar_price_2013,MATCH(SUM(AF$20:AF$29),Sheet2!$C$1:$P$1,0)+1,0)),K27)</f>
        <v/>
      </c>
      <c r="AJ27" t="str">
        <f t="shared" si="4"/>
        <v/>
      </c>
    </row>
    <row r="28" spans="3:36" ht="20.100000000000001" customHeight="1">
      <c r="E28" t="str">
        <f t="shared" si="0"/>
        <v/>
      </c>
      <c r="F28" t="str">
        <f>IF(K28="",IF(C28="","",VLOOKUP(D28,calendar_price_2013,MATCH(SUM(C$20:C$29),Sheet2!$C$1:$P$1,0)+1,0)),K28)</f>
        <v/>
      </c>
      <c r="G28" t="str">
        <f t="shared" si="9"/>
        <v/>
      </c>
      <c r="J28" t="s">
        <v>55</v>
      </c>
      <c r="X28" t="str">
        <f t="shared" si="5"/>
        <v/>
      </c>
      <c r="Y28" t="str">
        <f t="shared" si="6"/>
        <v/>
      </c>
      <c r="Z28" t="str">
        <f t="shared" si="1"/>
        <v/>
      </c>
      <c r="AA28" t="str">
        <f>IF(K28="",IF(X28="","",VLOOKUP(Y28,calendar_price_2013,MATCH(SUM(X$20:X$29),Sheet2!$C$1:$P$1,0)+1,0)),K28)</f>
        <v/>
      </c>
      <c r="AB28" t="str">
        <f t="shared" si="2"/>
        <v/>
      </c>
      <c r="AF28" t="str">
        <f t="shared" si="7"/>
        <v/>
      </c>
      <c r="AG28" t="str">
        <f t="shared" si="8"/>
        <v/>
      </c>
      <c r="AH28" t="str">
        <f t="shared" si="3"/>
        <v/>
      </c>
      <c r="AI28" t="str">
        <f>IF(K28="",IF(AF28="","",VLOOKUP(AG28,calendar_price_2013,MATCH(SUM(AF$20:AF$29),Sheet2!$C$1:$P$1,0)+1,0)),K28)</f>
        <v/>
      </c>
      <c r="AJ28" t="str">
        <f t="shared" si="4"/>
        <v/>
      </c>
    </row>
    <row r="29" spans="3:36" ht="20.100000000000001" customHeight="1">
      <c r="E29" t="str">
        <f t="shared" si="0"/>
        <v/>
      </c>
      <c r="F29" t="str">
        <f>IF(K29="",IF(C29="","",VLOOKUP(D29,calendar_price_2013,MATCH(SUM(C$20:C$29),Sheet2!$C$1:$P$1,0)+1,0)),K29)</f>
        <v/>
      </c>
      <c r="G29" t="str">
        <f>IF(C29="","",F29*C29)</f>
        <v/>
      </c>
      <c r="J29" t="s">
        <v>55</v>
      </c>
      <c r="X29" t="str">
        <f>IF(C29="","",C29)</f>
        <v/>
      </c>
      <c r="Y29" t="str">
        <f>IF(X29="","",D29)</f>
        <v/>
      </c>
      <c r="Z29" t="str">
        <f t="shared" si="1"/>
        <v/>
      </c>
      <c r="AA29" t="str">
        <f>IF(K29="",IF(X29="","",VLOOKUP(Y29,calendar_price_2013,MATCH(SUM(X$20:X$29),Sheet2!$C$1:$P$1,0)+1,0)),K29)</f>
        <v/>
      </c>
      <c r="AB29" t="str">
        <f t="shared" si="2"/>
        <v/>
      </c>
      <c r="AF29" t="str">
        <f t="shared" si="7"/>
        <v/>
      </c>
      <c r="AG29" t="str">
        <f t="shared" si="8"/>
        <v/>
      </c>
      <c r="AH29" t="str">
        <f t="shared" si="3"/>
        <v/>
      </c>
      <c r="AI29" t="str">
        <f>IF(K29="",IF(AF29="","",VLOOKUP(AG29,calendar_price_2013,MATCH(SUM(AF$20:AF$29),Sheet2!$C$1:$P$1,0)+1,0)),K29)</f>
        <v/>
      </c>
      <c r="AJ29" t="str">
        <f t="shared" si="4"/>
        <v/>
      </c>
    </row>
    <row r="30" spans="3:36" ht="20.100000000000001" customHeight="1">
      <c r="E30" s="12" t="s">
        <v>17</v>
      </c>
      <c r="F30" t="s">
        <v>11</v>
      </c>
      <c r="G30">
        <f>SUM(G20:G29)</f>
        <v>182</v>
      </c>
      <c r="Z30" s="12" t="s">
        <v>17</v>
      </c>
      <c r="AA30" t="s">
        <v>11</v>
      </c>
      <c r="AB30">
        <f>SUM(AB20:AB29)</f>
        <v>182</v>
      </c>
      <c r="AH30" s="12" t="s">
        <v>17</v>
      </c>
      <c r="AI30" t="s">
        <v>11</v>
      </c>
      <c r="AJ30">
        <f>SUM(AJ20:AJ29)</f>
        <v>182</v>
      </c>
    </row>
    <row r="31" spans="3:36" ht="20.100000000000001" customHeight="1" thickBot="1">
      <c r="E31" s="12"/>
      <c r="F31" t="s">
        <v>82</v>
      </c>
      <c r="G31">
        <f>G30*L1</f>
        <v>36.4</v>
      </c>
      <c r="Z31" s="12"/>
      <c r="AA31" t="s">
        <v>82</v>
      </c>
      <c r="AB31">
        <f>AB30*L1</f>
        <v>36.4</v>
      </c>
      <c r="AH31" s="12"/>
      <c r="AI31" t="s">
        <v>82</v>
      </c>
      <c r="AJ31">
        <f>AB30*L1</f>
        <v>36.4</v>
      </c>
    </row>
    <row r="32" spans="3:36" ht="19.5" customHeight="1">
      <c r="E32" s="12"/>
      <c r="F32" t="s">
        <v>56</v>
      </c>
      <c r="G32">
        <f>K32</f>
        <v>0</v>
      </c>
      <c r="J32" t="s">
        <v>152</v>
      </c>
      <c r="Z32" s="12"/>
      <c r="AA32" t="s">
        <v>14</v>
      </c>
      <c r="AB32">
        <f>G32</f>
        <v>0</v>
      </c>
      <c r="AH32" s="12"/>
      <c r="AI32" t="s">
        <v>14</v>
      </c>
      <c r="AJ32">
        <f>G32</f>
        <v>0</v>
      </c>
    </row>
    <row r="33" spans="3:36" ht="20.100000000000001" hidden="1" customHeight="1" thickBot="1">
      <c r="E33" s="12" t="s">
        <v>72</v>
      </c>
      <c r="F33" s="12"/>
      <c r="G33">
        <f>IF(K33="", 0, K33)</f>
        <v>0</v>
      </c>
      <c r="J33" t="s">
        <v>55</v>
      </c>
      <c r="Z33" s="12" t="s">
        <v>72</v>
      </c>
      <c r="AA33" s="12"/>
      <c r="AB33">
        <f>K33</f>
        <v>0</v>
      </c>
      <c r="AH33" s="12" t="s">
        <v>72</v>
      </c>
      <c r="AI33" s="12"/>
      <c r="AJ33">
        <f>S33</f>
        <v>0</v>
      </c>
    </row>
    <row r="34" spans="3:36" ht="20.100000000000001" customHeight="1">
      <c r="F34" t="s">
        <v>15</v>
      </c>
      <c r="G34">
        <f>G35-G32-G33</f>
        <v>218.4</v>
      </c>
      <c r="I34">
        <f>IF(G34&gt;=0.001,1,0)</f>
        <v>1</v>
      </c>
      <c r="AA34" t="s">
        <v>15</v>
      </c>
      <c r="AB34">
        <f>AB35-AB32-AB33</f>
        <v>218.4</v>
      </c>
      <c r="AI34" t="s">
        <v>15</v>
      </c>
      <c r="AJ34">
        <f>AJ35-AJ32-AJ33</f>
        <v>218.4</v>
      </c>
    </row>
    <row r="35" spans="3:36" ht="20.100000000000001" customHeight="1">
      <c r="E35" t="str">
        <f>IF(I34=0,"Thank you for your prompt payment","Please make payment asap!")</f>
        <v>Please make payment asap!</v>
      </c>
      <c r="F35" t="s">
        <v>0</v>
      </c>
      <c r="G35">
        <f>SUM(G30:G31)</f>
        <v>218.4</v>
      </c>
      <c r="Z35" t="str">
        <f>IF(I34=0,"Thank you for your prompt payment","Please make payment asap!")</f>
        <v>Please make payment asap!</v>
      </c>
      <c r="AA35" t="s">
        <v>0</v>
      </c>
      <c r="AB35">
        <f>SUM(AB30:AB31)</f>
        <v>218.4</v>
      </c>
      <c r="AH35" t="str">
        <f>IF(I34=0,"Thank you for your prompt payment","Please make payment asap!")</f>
        <v>Please make payment asap!</v>
      </c>
      <c r="AI35" t="s">
        <v>0</v>
      </c>
      <c r="AJ35">
        <f>SUM(AJ30:AJ31)</f>
        <v>218.4</v>
      </c>
    </row>
    <row r="36" spans="3:36" ht="58.5" customHeight="1">
      <c r="C36" t="s">
        <v>12</v>
      </c>
      <c r="X36" t="s">
        <v>12</v>
      </c>
      <c r="AF36" t="s">
        <v>12</v>
      </c>
    </row>
    <row r="37" spans="3:36" ht="20.100000000000001" customHeight="1">
      <c r="C37" s="12" t="s">
        <v>7</v>
      </c>
      <c r="D37" s="12"/>
      <c r="E37" s="12"/>
      <c r="F37" s="12"/>
      <c r="G37" s="12"/>
      <c r="X37" s="12" t="s">
        <v>7</v>
      </c>
      <c r="Y37" s="12"/>
      <c r="Z37" s="12"/>
      <c r="AA37" s="12"/>
      <c r="AB37" s="12"/>
      <c r="AF37" s="12" t="s">
        <v>7</v>
      </c>
      <c r="AG37" s="12"/>
      <c r="AH37" s="12"/>
      <c r="AI37" s="12"/>
      <c r="AJ37" s="12"/>
    </row>
    <row r="38" spans="3:36" ht="20.100000000000001" customHeight="1">
      <c r="C38" t="s">
        <v>8</v>
      </c>
      <c r="X38" t="s">
        <v>8</v>
      </c>
      <c r="AF38" t="s">
        <v>8</v>
      </c>
    </row>
    <row r="39" spans="3:36" ht="20.100000000000001" customHeight="1">
      <c r="C39" t="s">
        <v>16</v>
      </c>
      <c r="X39" t="s">
        <v>16</v>
      </c>
      <c r="AF39" t="s">
        <v>16</v>
      </c>
    </row>
    <row r="40" spans="3:36" ht="20.100000000000001" customHeight="1">
      <c r="C40" s="12" t="s">
        <v>54</v>
      </c>
      <c r="D40" s="12"/>
      <c r="E40" s="12"/>
      <c r="X40" s="12" t="s">
        <v>54</v>
      </c>
      <c r="Y40" s="12"/>
      <c r="Z40" s="12"/>
      <c r="AF40" s="12" t="s">
        <v>54</v>
      </c>
      <c r="AG40" s="12"/>
      <c r="AH40" s="12"/>
    </row>
    <row r="41" spans="3:36">
      <c r="C41" t="s">
        <v>9</v>
      </c>
      <c r="X41" t="s">
        <v>9</v>
      </c>
      <c r="AB41" t="s">
        <v>68</v>
      </c>
      <c r="AF41" t="s">
        <v>9</v>
      </c>
      <c r="AJ41" t="s">
        <v>85</v>
      </c>
    </row>
    <row r="42" spans="3:36" ht="35.25" customHeight="1">
      <c r="F42" t="s">
        <v>56</v>
      </c>
      <c r="G42">
        <v>0</v>
      </c>
    </row>
    <row r="44" spans="3:36">
      <c r="N44">
        <f>+F16</f>
        <v>915031</v>
      </c>
      <c r="O44" t="s">
        <v>39</v>
      </c>
    </row>
    <row r="46" spans="3:36">
      <c r="M46" t="s">
        <v>40</v>
      </c>
    </row>
    <row r="47" spans="3:36">
      <c r="N47" t="s">
        <v>41</v>
      </c>
    </row>
    <row r="48" spans="3:36">
      <c r="O48" t="s">
        <v>42</v>
      </c>
    </row>
    <row r="49" spans="13:21">
      <c r="P49" t="s">
        <v>43</v>
      </c>
    </row>
    <row r="50" spans="13:21">
      <c r="O50">
        <v>0</v>
      </c>
      <c r="Q50">
        <f>MAX(O51:O67)</f>
        <v>15</v>
      </c>
      <c r="R50" t="s">
        <v>44</v>
      </c>
    </row>
    <row r="51" spans="13:21">
      <c r="M51">
        <v>1</v>
      </c>
      <c r="N51" t="b">
        <f t="shared" ref="N51:N67" si="10">NOT(ISBLANK(VLOOKUP($N$44,Invoice_No.,M51,FALSE)))</f>
        <v>1</v>
      </c>
      <c r="O51">
        <f>O50+N51</f>
        <v>1</v>
      </c>
      <c r="P51">
        <f>M51*N51</f>
        <v>1</v>
      </c>
      <c r="Q51">
        <f t="shared" ref="Q51:Q66" si="11">IF(M51&gt;$Q$50,0,VLOOKUP(M51,$O$51:$P$67,2,FALSE))</f>
        <v>1</v>
      </c>
      <c r="R51">
        <f t="shared" ref="R51:R63" si="12">IF(Q51=0,"",VLOOKUP($N$44,Invoice_No.,Q51,FALSE))</f>
        <v>915031</v>
      </c>
      <c r="T51" t="s">
        <v>45</v>
      </c>
      <c r="U51" t="str">
        <f t="shared" ref="U51:U59" si="13">IF(OR(M51&gt;$Q$50,Q51&gt;10),0,VLOOKUP(M51,$O$50:$T$67,6,FALSE))</f>
        <v>Number</v>
      </c>
    </row>
    <row r="52" spans="13:21">
      <c r="M52">
        <f>M51+1</f>
        <v>2</v>
      </c>
      <c r="N52" t="b">
        <f t="shared" si="10"/>
        <v>1</v>
      </c>
      <c r="O52">
        <f t="shared" ref="O52:O63" si="14">O51+N52</f>
        <v>2</v>
      </c>
      <c r="P52">
        <f t="shared" ref="P52:P67" si="15">M52*N52</f>
        <v>2</v>
      </c>
      <c r="Q52">
        <f t="shared" si="11"/>
        <v>2</v>
      </c>
      <c r="R52" t="str">
        <f t="shared" si="12"/>
        <v>GOLDEN COUNTRY</v>
      </c>
      <c r="T52" t="s">
        <v>22</v>
      </c>
      <c r="U52" t="str">
        <f t="shared" si="13"/>
        <v>Company Name</v>
      </c>
    </row>
    <row r="53" spans="13:21">
      <c r="M53">
        <f t="shared" ref="M53:M67" si="16">M52+1</f>
        <v>3</v>
      </c>
      <c r="N53" t="b">
        <f t="shared" si="10"/>
        <v>1</v>
      </c>
      <c r="O53">
        <f t="shared" si="14"/>
        <v>3</v>
      </c>
      <c r="P53">
        <f t="shared" si="15"/>
        <v>3</v>
      </c>
      <c r="Q53">
        <f t="shared" si="11"/>
        <v>3</v>
      </c>
      <c r="R53" t="str">
        <f t="shared" si="12"/>
        <v>Mrs Lee</v>
      </c>
      <c r="T53" t="s">
        <v>46</v>
      </c>
      <c r="U53" t="str">
        <f t="shared" si="13"/>
        <v>Contact</v>
      </c>
    </row>
    <row r="54" spans="13:21">
      <c r="M54">
        <f t="shared" si="16"/>
        <v>4</v>
      </c>
      <c r="N54" t="b">
        <f t="shared" si="10"/>
        <v>1</v>
      </c>
      <c r="O54">
        <f t="shared" si="14"/>
        <v>4</v>
      </c>
      <c r="P54">
        <f t="shared" si="15"/>
        <v>4</v>
      </c>
      <c r="Q54">
        <f t="shared" si="11"/>
        <v>4</v>
      </c>
      <c r="R54" t="str">
        <f t="shared" si="12"/>
        <v>13-14 High Street,</v>
      </c>
      <c r="T54" t="s">
        <v>52</v>
      </c>
      <c r="U54" t="str">
        <f t="shared" si="13"/>
        <v>Address</v>
      </c>
    </row>
    <row r="55" spans="13:21">
      <c r="M55">
        <f t="shared" si="16"/>
        <v>5</v>
      </c>
      <c r="N55" t="b">
        <f t="shared" si="10"/>
        <v>1</v>
      </c>
      <c r="O55">
        <f t="shared" si="14"/>
        <v>5</v>
      </c>
      <c r="P55">
        <f t="shared" si="15"/>
        <v>5</v>
      </c>
      <c r="Q55">
        <f t="shared" si="11"/>
        <v>5</v>
      </c>
      <c r="R55" t="str">
        <f t="shared" si="12"/>
        <v>Stourport - On - Severn,</v>
      </c>
      <c r="T55" t="s">
        <v>18</v>
      </c>
      <c r="U55" t="str">
        <f t="shared" si="13"/>
        <v xml:space="preserve"> </v>
      </c>
    </row>
    <row r="56" spans="13:21">
      <c r="M56">
        <f t="shared" si="16"/>
        <v>6</v>
      </c>
      <c r="N56" t="b">
        <f t="shared" si="10"/>
        <v>0</v>
      </c>
      <c r="O56">
        <f t="shared" si="14"/>
        <v>5</v>
      </c>
      <c r="P56">
        <f t="shared" si="15"/>
        <v>0</v>
      </c>
      <c r="Q56">
        <f t="shared" si="11"/>
        <v>7</v>
      </c>
      <c r="R56" t="str">
        <f t="shared" si="12"/>
        <v>Worcestershire</v>
      </c>
      <c r="T56" t="s">
        <v>18</v>
      </c>
      <c r="U56" t="str">
        <f t="shared" si="13"/>
        <v>Area</v>
      </c>
    </row>
    <row r="57" spans="13:21">
      <c r="M57">
        <f t="shared" si="16"/>
        <v>7</v>
      </c>
      <c r="N57" t="b">
        <f t="shared" si="10"/>
        <v>1</v>
      </c>
      <c r="O57">
        <f t="shared" si="14"/>
        <v>6</v>
      </c>
      <c r="P57">
        <f t="shared" si="15"/>
        <v>7</v>
      </c>
      <c r="Q57">
        <f t="shared" si="11"/>
        <v>8</v>
      </c>
      <c r="R57" t="str">
        <f t="shared" si="12"/>
        <v>DY13 8BP</v>
      </c>
      <c r="T57" t="s">
        <v>51</v>
      </c>
      <c r="U57" t="str">
        <f t="shared" si="13"/>
        <v>Post Code</v>
      </c>
    </row>
    <row r="58" spans="13:21">
      <c r="M58">
        <f t="shared" si="16"/>
        <v>8</v>
      </c>
      <c r="N58" t="b">
        <f t="shared" si="10"/>
        <v>1</v>
      </c>
      <c r="O58">
        <f t="shared" si="14"/>
        <v>7</v>
      </c>
      <c r="P58">
        <f t="shared" si="15"/>
        <v>8</v>
      </c>
      <c r="Q58">
        <f t="shared" si="11"/>
        <v>9</v>
      </c>
      <c r="R58" t="str">
        <f t="shared" si="12"/>
        <v>01299 878 890</v>
      </c>
      <c r="T58" t="s">
        <v>20</v>
      </c>
      <c r="U58" t="str">
        <f t="shared" si="13"/>
        <v>Tel</v>
      </c>
    </row>
    <row r="59" spans="13:21">
      <c r="M59">
        <f t="shared" si="16"/>
        <v>9</v>
      </c>
      <c r="N59" t="b">
        <f t="shared" si="10"/>
        <v>1</v>
      </c>
      <c r="O59">
        <f t="shared" si="14"/>
        <v>8</v>
      </c>
      <c r="P59">
        <f t="shared" si="15"/>
        <v>9</v>
      </c>
      <c r="Q59">
        <f t="shared" si="11"/>
        <v>10</v>
      </c>
      <c r="R59" t="str">
        <f t="shared" si="12"/>
        <v>07825 085 938</v>
      </c>
      <c r="T59" t="s">
        <v>79</v>
      </c>
      <c r="U59" t="str">
        <f t="shared" si="13"/>
        <v>Mobile</v>
      </c>
    </row>
    <row r="60" spans="13:21">
      <c r="M60">
        <f t="shared" si="16"/>
        <v>10</v>
      </c>
      <c r="N60" t="b">
        <f t="shared" si="10"/>
        <v>1</v>
      </c>
      <c r="O60">
        <f t="shared" si="14"/>
        <v>9</v>
      </c>
      <c r="P60">
        <f t="shared" si="15"/>
        <v>10</v>
      </c>
      <c r="Q60">
        <f t="shared" si="11"/>
        <v>11</v>
      </c>
      <c r="R60" t="str">
        <f t="shared" si="12"/>
        <v>HW-60121</v>
      </c>
      <c r="T60" t="s">
        <v>80</v>
      </c>
      <c r="U60" t="str">
        <f t="shared" ref="U60:U66" si="17">IF(OR(M60&gt;$Q$50,Q60&gt;40),0,VLOOKUP(M60,$O$50:$T$67,6,FALSE))</f>
        <v>item no</v>
      </c>
    </row>
    <row r="61" spans="13:21">
      <c r="M61">
        <f t="shared" si="16"/>
        <v>11</v>
      </c>
      <c r="N61" t="b">
        <f t="shared" si="10"/>
        <v>1</v>
      </c>
      <c r="O61">
        <f t="shared" si="14"/>
        <v>10</v>
      </c>
      <c r="P61">
        <f t="shared" si="15"/>
        <v>11</v>
      </c>
      <c r="Q61">
        <f t="shared" si="11"/>
        <v>12</v>
      </c>
      <c r="R61">
        <f t="shared" si="12"/>
        <v>200</v>
      </c>
      <c r="T61" t="s">
        <v>131</v>
      </c>
      <c r="U61" t="str">
        <f t="shared" si="17"/>
        <v>qty</v>
      </c>
    </row>
    <row r="62" spans="13:21">
      <c r="M62">
        <f t="shared" si="16"/>
        <v>12</v>
      </c>
      <c r="N62" t="b">
        <f t="shared" si="10"/>
        <v>1</v>
      </c>
      <c r="O62">
        <f t="shared" si="14"/>
        <v>11</v>
      </c>
      <c r="P62">
        <f t="shared" si="15"/>
        <v>12</v>
      </c>
      <c r="Q62">
        <f t="shared" si="11"/>
        <v>13</v>
      </c>
      <c r="R62">
        <f t="shared" si="12"/>
        <v>182</v>
      </c>
      <c r="T62" t="s">
        <v>127</v>
      </c>
      <c r="U62" t="str">
        <f t="shared" si="17"/>
        <v>total</v>
      </c>
    </row>
    <row r="63" spans="13:21">
      <c r="M63">
        <f t="shared" si="16"/>
        <v>13</v>
      </c>
      <c r="N63" t="b">
        <f t="shared" si="10"/>
        <v>1</v>
      </c>
      <c r="O63">
        <f t="shared" si="14"/>
        <v>12</v>
      </c>
      <c r="P63">
        <f t="shared" si="15"/>
        <v>13</v>
      </c>
      <c r="Q63">
        <f t="shared" si="11"/>
        <v>14</v>
      </c>
      <c r="R63">
        <f t="shared" si="12"/>
        <v>36.4</v>
      </c>
      <c r="T63" t="s">
        <v>129</v>
      </c>
      <c r="U63" t="str">
        <f t="shared" si="17"/>
        <v>vat</v>
      </c>
    </row>
    <row r="64" spans="13:21">
      <c r="M64">
        <f t="shared" si="16"/>
        <v>14</v>
      </c>
      <c r="N64" t="b">
        <f>NOT(ISBLANK(VLOOKUP($N$44,Invoice_No.,M64,FALSE)))</f>
        <v>1</v>
      </c>
      <c r="O64">
        <f>O63+N64</f>
        <v>13</v>
      </c>
      <c r="P64">
        <f>M64*N64</f>
        <v>14</v>
      </c>
      <c r="Q64">
        <f t="shared" si="11"/>
        <v>15</v>
      </c>
      <c r="R64">
        <f>IF(Q64=0,"",VLOOKUP($N$44,Invoice_No.,Q64,FALSE))</f>
        <v>218.4</v>
      </c>
      <c r="T64" t="s">
        <v>128</v>
      </c>
      <c r="U64" t="str">
        <f t="shared" si="17"/>
        <v>invoice</v>
      </c>
    </row>
    <row r="65" spans="13:21">
      <c r="M65">
        <f t="shared" si="16"/>
        <v>15</v>
      </c>
      <c r="N65" t="b">
        <f>NOT(ISBLANK(VLOOKUP($N$44,Invoice_No.,M65,FALSE)))</f>
        <v>1</v>
      </c>
      <c r="O65">
        <f>O64+N65</f>
        <v>14</v>
      </c>
      <c r="P65">
        <f>M65*N65</f>
        <v>15</v>
      </c>
      <c r="Q65">
        <f t="shared" si="11"/>
        <v>16</v>
      </c>
      <c r="R65">
        <f>IF(Q65=0,"",VLOOKUP($N$44,Invoice_No.,Q65,FALSE))</f>
        <v>42173</v>
      </c>
      <c r="T65" t="s">
        <v>132</v>
      </c>
      <c r="U65" t="str">
        <f t="shared" si="17"/>
        <v>date</v>
      </c>
    </row>
    <row r="66" spans="13:21">
      <c r="M66">
        <f t="shared" si="16"/>
        <v>16</v>
      </c>
      <c r="N66" t="b">
        <f>NOT(ISBLANK(VLOOKUP($N$44,Invoice_No.,M66,FALSE)))</f>
        <v>1</v>
      </c>
      <c r="O66">
        <f>O65+N66</f>
        <v>15</v>
      </c>
      <c r="P66">
        <f>M66*N66</f>
        <v>16</v>
      </c>
      <c r="Q66">
        <f t="shared" si="11"/>
        <v>0</v>
      </c>
      <c r="R66" t="str">
        <f>IF(Q66=0,"",VLOOKUP($N$44,Invoice_No.,Q66,FALSE))</f>
        <v/>
      </c>
      <c r="T66" t="s">
        <v>130</v>
      </c>
      <c r="U66">
        <f t="shared" si="17"/>
        <v>0</v>
      </c>
    </row>
    <row r="67" spans="13:21">
      <c r="M67">
        <f t="shared" si="16"/>
        <v>17</v>
      </c>
      <c r="N67" t="b">
        <f t="shared" si="10"/>
        <v>1</v>
      </c>
      <c r="O67">
        <f>O65+N67</f>
        <v>15</v>
      </c>
      <c r="P67">
        <f t="shared" si="15"/>
        <v>17</v>
      </c>
      <c r="Q67">
        <v>16</v>
      </c>
      <c r="R67">
        <f>IF(Q67=0,"",VLOOKUP($N$44,Invoice_No.,Q67,FALSE))</f>
        <v>42173</v>
      </c>
      <c r="T67" t="s">
        <v>49</v>
      </c>
      <c r="U67">
        <f>IF(OR(M67&gt;$Q$50,Q67&gt;10),0,VLOOKUP(M67,$O$50:$T$67,6,FALSE))</f>
        <v>0</v>
      </c>
    </row>
  </sheetData>
  <mergeCells count="16">
    <mergeCell ref="X40:Z40"/>
    <mergeCell ref="X16:Y16"/>
    <mergeCell ref="C40:E40"/>
    <mergeCell ref="Q5:R5"/>
    <mergeCell ref="C37:G37"/>
    <mergeCell ref="C16:D16"/>
    <mergeCell ref="X37:AB37"/>
    <mergeCell ref="E30:E32"/>
    <mergeCell ref="E33:F33"/>
    <mergeCell ref="Z30:Z32"/>
    <mergeCell ref="Z33:AA33"/>
    <mergeCell ref="AF16:AG16"/>
    <mergeCell ref="AH30:AH32"/>
    <mergeCell ref="AH33:AI33"/>
    <mergeCell ref="AF37:AJ37"/>
    <mergeCell ref="AF40:AH40"/>
  </mergeCells>
  <phoneticPr fontId="7" type="noConversion"/>
  <dataValidations count="1">
    <dataValidation type="list" allowBlank="1" showInputMessage="1" showErrorMessage="1" sqref="Y20:Y29 D20:D29 AG20:AG29">
      <formula1>ItemNo.</formula1>
    </dataValidation>
  </dataValidations>
  <pageMargins left="0.55118110236220474" right="0.55118110236220474" top="0.39370078740157483" bottom="0.51181102362204722" header="0.51181102362204722" footer="0.51181102362204722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1:V86"/>
  <sheetViews>
    <sheetView topLeftCell="A2" zoomScale="150" zoomScaleNormal="150" zoomScalePageLayoutView="150" workbookViewId="0">
      <selection activeCell="C39" sqref="C39"/>
    </sheetView>
  </sheetViews>
  <sheetFormatPr defaultColWidth="8.85546875" defaultRowHeight="12.75"/>
  <cols>
    <col min="2" max="2" width="10.7109375" customWidth="1"/>
    <col min="3" max="3" width="24.28515625" bestFit="1" customWidth="1"/>
    <col min="4" max="4" width="1.42578125" customWidth="1"/>
    <col min="5" max="7" width="9.7109375" customWidth="1"/>
    <col min="8" max="8" width="0.85546875" customWidth="1"/>
    <col min="9" max="13" width="9.7109375" customWidth="1"/>
    <col min="14" max="14" width="0.85546875" customWidth="1"/>
    <col min="15" max="16" width="9.7109375" customWidth="1"/>
    <col min="17" max="19" width="9.140625" customWidth="1"/>
    <col min="21" max="21" width="9.42578125" bestFit="1" customWidth="1"/>
  </cols>
  <sheetData>
    <row r="1" spans="2:22">
      <c r="B1" t="s">
        <v>30</v>
      </c>
      <c r="C1" t="s">
        <v>31</v>
      </c>
      <c r="E1">
        <v>100</v>
      </c>
      <c r="F1">
        <v>200</v>
      </c>
      <c r="G1">
        <v>300</v>
      </c>
      <c r="I1">
        <v>400</v>
      </c>
      <c r="J1">
        <v>500</v>
      </c>
      <c r="K1">
        <v>600</v>
      </c>
      <c r="L1">
        <v>700</v>
      </c>
      <c r="M1">
        <v>800</v>
      </c>
      <c r="O1">
        <v>900</v>
      </c>
      <c r="P1">
        <v>1000</v>
      </c>
      <c r="T1" t="s">
        <v>66</v>
      </c>
      <c r="V1" t="s">
        <v>73</v>
      </c>
    </row>
    <row r="2" spans="2:22">
      <c r="B2" t="s">
        <v>98</v>
      </c>
      <c r="C2" t="s">
        <v>35</v>
      </c>
      <c r="F2">
        <v>0.54</v>
      </c>
      <c r="G2">
        <v>0.54</v>
      </c>
      <c r="I2">
        <v>0.47</v>
      </c>
      <c r="J2">
        <v>0.47</v>
      </c>
      <c r="K2">
        <v>0.45</v>
      </c>
      <c r="L2">
        <v>0.45</v>
      </c>
      <c r="M2">
        <v>0.43</v>
      </c>
      <c r="O2">
        <v>0.43</v>
      </c>
      <c r="P2">
        <v>0.41</v>
      </c>
      <c r="T2">
        <f>SUMIF('Chi Calendar UK'!$K$2:K1814,B2,'Chi Calendar UK'!$L$2:L1814)</f>
        <v>200</v>
      </c>
      <c r="V2">
        <f>SUM(T2:T25)</f>
        <v>6200</v>
      </c>
    </row>
    <row r="3" spans="2:22">
      <c r="B3" t="s">
        <v>99</v>
      </c>
      <c r="C3" t="s">
        <v>35</v>
      </c>
      <c r="F3">
        <v>0.54</v>
      </c>
      <c r="G3">
        <v>0.54</v>
      </c>
      <c r="I3">
        <v>0.47</v>
      </c>
      <c r="J3">
        <v>0.47</v>
      </c>
      <c r="K3">
        <v>0.45</v>
      </c>
      <c r="L3">
        <v>0.45</v>
      </c>
      <c r="M3">
        <v>0.43</v>
      </c>
      <c r="O3">
        <v>0.43</v>
      </c>
      <c r="P3">
        <v>0.41</v>
      </c>
      <c r="T3">
        <f>SUMIF('Chi Calendar UK'!$K$2:K1815,B3,'Chi Calendar UK'!$L$2:L1815)</f>
        <v>200</v>
      </c>
    </row>
    <row r="4" spans="2:22">
      <c r="B4" t="s">
        <v>100</v>
      </c>
      <c r="C4" t="s">
        <v>35</v>
      </c>
      <c r="F4">
        <v>0.54</v>
      </c>
      <c r="G4">
        <v>0.54</v>
      </c>
      <c r="I4">
        <v>0.47</v>
      </c>
      <c r="J4">
        <v>0.47</v>
      </c>
      <c r="K4">
        <v>0.45</v>
      </c>
      <c r="L4">
        <v>0.45</v>
      </c>
      <c r="M4">
        <v>0.43</v>
      </c>
      <c r="O4">
        <v>0.43</v>
      </c>
      <c r="P4">
        <v>0.41</v>
      </c>
      <c r="T4">
        <f>SUMIF('Chi Calendar UK'!$K$2:K1816,B4,'Chi Calendar UK'!$L$2:L1816)</f>
        <v>500</v>
      </c>
    </row>
    <row r="5" spans="2:22">
      <c r="B5" t="s">
        <v>101</v>
      </c>
      <c r="C5" t="s">
        <v>35</v>
      </c>
      <c r="F5">
        <v>0.54</v>
      </c>
      <c r="G5">
        <v>0.54</v>
      </c>
      <c r="I5">
        <v>0.47</v>
      </c>
      <c r="J5">
        <v>0.47</v>
      </c>
      <c r="K5">
        <v>0.45</v>
      </c>
      <c r="L5">
        <v>0.45</v>
      </c>
      <c r="M5">
        <v>0.43</v>
      </c>
      <c r="O5">
        <v>0.43</v>
      </c>
      <c r="P5">
        <v>0.41</v>
      </c>
      <c r="T5">
        <f>SUMIF('Chi Calendar UK'!$K$2:K1817,B5,'Chi Calendar UK'!$L$2:L1817)</f>
        <v>500</v>
      </c>
    </row>
    <row r="6" spans="2:22">
      <c r="B6" t="s">
        <v>102</v>
      </c>
      <c r="C6" t="s">
        <v>35</v>
      </c>
      <c r="F6">
        <v>0.54</v>
      </c>
      <c r="G6">
        <v>0.54</v>
      </c>
      <c r="I6">
        <v>0.47</v>
      </c>
      <c r="J6">
        <v>0.47</v>
      </c>
      <c r="K6">
        <v>0.45</v>
      </c>
      <c r="L6">
        <v>0.45</v>
      </c>
      <c r="M6">
        <v>0.43</v>
      </c>
      <c r="O6">
        <v>0.43</v>
      </c>
      <c r="P6">
        <v>0.41</v>
      </c>
      <c r="T6">
        <f>SUMIF('Chi Calendar UK'!$K$2:K1818,B6,'Chi Calendar UK'!$L$2:L1818)</f>
        <v>200</v>
      </c>
    </row>
    <row r="7" spans="2:22">
      <c r="B7" t="s">
        <v>103</v>
      </c>
      <c r="C7" t="s">
        <v>35</v>
      </c>
      <c r="F7">
        <v>0.54</v>
      </c>
      <c r="G7">
        <v>0.54</v>
      </c>
      <c r="I7">
        <v>0.47</v>
      </c>
      <c r="J7">
        <v>0.47</v>
      </c>
      <c r="K7">
        <v>0.45</v>
      </c>
      <c r="L7">
        <v>0.45</v>
      </c>
      <c r="M7">
        <v>0.43</v>
      </c>
      <c r="O7">
        <v>0.43</v>
      </c>
      <c r="P7">
        <v>0.41</v>
      </c>
      <c r="T7">
        <f>SUMIF('Chi Calendar UK'!$K$2:K1819,B7,'Chi Calendar UK'!$L$2:L1819)</f>
        <v>200</v>
      </c>
    </row>
    <row r="8" spans="2:22">
      <c r="B8" t="s">
        <v>104</v>
      </c>
      <c r="C8" t="s">
        <v>35</v>
      </c>
      <c r="F8">
        <v>0.54</v>
      </c>
      <c r="G8">
        <v>0.54</v>
      </c>
      <c r="I8">
        <v>0.47</v>
      </c>
      <c r="J8">
        <v>0.47</v>
      </c>
      <c r="K8">
        <v>0.45</v>
      </c>
      <c r="L8">
        <v>0.45</v>
      </c>
      <c r="M8">
        <v>0.43</v>
      </c>
      <c r="O8">
        <v>0.43</v>
      </c>
      <c r="P8">
        <v>0.41</v>
      </c>
      <c r="T8">
        <f>SUMIF('Chi Calendar UK'!$K$2:K1820,B8,'Chi Calendar UK'!$L$2:L1820)</f>
        <v>0</v>
      </c>
    </row>
    <row r="9" spans="2:22">
      <c r="B9" t="s">
        <v>105</v>
      </c>
      <c r="C9" t="s">
        <v>35</v>
      </c>
      <c r="F9">
        <v>0.54</v>
      </c>
      <c r="G9">
        <v>0.54</v>
      </c>
      <c r="I9">
        <v>0.47</v>
      </c>
      <c r="J9">
        <v>0.47</v>
      </c>
      <c r="K9">
        <v>0.45</v>
      </c>
      <c r="L9">
        <v>0.45</v>
      </c>
      <c r="M9">
        <v>0.43</v>
      </c>
      <c r="O9">
        <v>0.43</v>
      </c>
      <c r="P9">
        <v>0.41</v>
      </c>
      <c r="T9">
        <f>SUMIF('Chi Calendar UK'!$K$2:K1821,B9,'Chi Calendar UK'!$L$2:L1821)</f>
        <v>500</v>
      </c>
    </row>
    <row r="10" spans="2:22">
      <c r="B10" t="s">
        <v>106</v>
      </c>
      <c r="C10" t="s">
        <v>35</v>
      </c>
      <c r="F10">
        <v>0.54</v>
      </c>
      <c r="G10">
        <v>0.54</v>
      </c>
      <c r="I10">
        <v>0.47</v>
      </c>
      <c r="J10">
        <v>0.47</v>
      </c>
      <c r="K10">
        <v>0.45</v>
      </c>
      <c r="L10">
        <v>0.45</v>
      </c>
      <c r="M10">
        <v>0.43</v>
      </c>
      <c r="O10">
        <v>0.43</v>
      </c>
      <c r="P10">
        <v>0.41</v>
      </c>
      <c r="T10">
        <f>SUMIF('Chi Calendar UK'!$K$2:K1822,B10,'Chi Calendar UK'!$L$2:L1822)</f>
        <v>200</v>
      </c>
    </row>
    <row r="11" spans="2:22">
      <c r="B11" t="s">
        <v>108</v>
      </c>
      <c r="C11" t="s">
        <v>35</v>
      </c>
      <c r="F11">
        <v>0.54</v>
      </c>
      <c r="G11">
        <v>0.54</v>
      </c>
      <c r="I11">
        <v>0.47</v>
      </c>
      <c r="J11">
        <v>0.47</v>
      </c>
      <c r="K11">
        <v>0.45</v>
      </c>
      <c r="L11">
        <v>0.45</v>
      </c>
      <c r="M11">
        <v>0.43</v>
      </c>
      <c r="O11">
        <v>0.43</v>
      </c>
      <c r="P11">
        <v>0.41</v>
      </c>
      <c r="T11">
        <f>SUMIF('Chi Calendar UK'!$K$2:K1823,B11,'Chi Calendar UK'!$L$2:L1823)</f>
        <v>300</v>
      </c>
    </row>
    <row r="12" spans="2:22">
      <c r="B12" t="s">
        <v>204</v>
      </c>
      <c r="C12" t="s">
        <v>35</v>
      </c>
      <c r="F12">
        <v>0.54</v>
      </c>
      <c r="G12">
        <v>0.54</v>
      </c>
      <c r="I12">
        <v>0.47</v>
      </c>
      <c r="J12">
        <v>0.47</v>
      </c>
      <c r="K12">
        <v>0.45</v>
      </c>
      <c r="L12">
        <v>0.45</v>
      </c>
      <c r="M12">
        <v>0.43</v>
      </c>
      <c r="O12">
        <v>0.43</v>
      </c>
      <c r="P12">
        <v>0.41</v>
      </c>
      <c r="T12">
        <f>SUMIF('Chi Calendar UK'!$K$2:K1824,B12,'Chi Calendar UK'!$L$2:L1824)</f>
        <v>100</v>
      </c>
    </row>
    <row r="13" spans="2:22">
      <c r="B13" t="s">
        <v>109</v>
      </c>
      <c r="C13" t="s">
        <v>35</v>
      </c>
      <c r="F13">
        <v>0.54</v>
      </c>
      <c r="G13">
        <v>0.54</v>
      </c>
      <c r="I13">
        <v>0.47</v>
      </c>
      <c r="J13">
        <v>0.47</v>
      </c>
      <c r="K13">
        <v>0.45</v>
      </c>
      <c r="L13">
        <v>0.45</v>
      </c>
      <c r="M13">
        <v>0.43</v>
      </c>
      <c r="O13">
        <v>0.43</v>
      </c>
      <c r="P13">
        <v>0.41</v>
      </c>
      <c r="T13">
        <f>SUMIF('Chi Calendar UK'!$K$2:K1825,B13,'Chi Calendar UK'!$L$2:L1825)</f>
        <v>100</v>
      </c>
    </row>
    <row r="14" spans="2:22">
      <c r="B14" t="s">
        <v>107</v>
      </c>
      <c r="C14" t="s">
        <v>35</v>
      </c>
      <c r="F14">
        <v>0.54</v>
      </c>
      <c r="G14">
        <v>0.54</v>
      </c>
      <c r="I14">
        <v>0.47</v>
      </c>
      <c r="J14">
        <v>0.47</v>
      </c>
      <c r="K14">
        <v>0.45</v>
      </c>
      <c r="L14">
        <v>0.45</v>
      </c>
      <c r="M14">
        <v>0.43</v>
      </c>
      <c r="O14">
        <v>0.43</v>
      </c>
      <c r="P14">
        <v>0.41</v>
      </c>
      <c r="T14">
        <f>SUMIF('Chi Calendar UK'!$K$2:K1834,B14,'Chi Calendar UK'!$L$2:L1834)</f>
        <v>1100</v>
      </c>
    </row>
    <row r="15" spans="2:22">
      <c r="B15" t="s">
        <v>110</v>
      </c>
      <c r="C15" t="s">
        <v>35</v>
      </c>
      <c r="F15">
        <v>0.54</v>
      </c>
      <c r="G15">
        <v>0.54</v>
      </c>
      <c r="I15">
        <v>0.47</v>
      </c>
      <c r="J15">
        <v>0.47</v>
      </c>
      <c r="K15">
        <v>0.45</v>
      </c>
      <c r="L15">
        <v>0.45</v>
      </c>
      <c r="M15">
        <v>0.43</v>
      </c>
      <c r="O15">
        <v>0.43</v>
      </c>
      <c r="P15">
        <v>0.41</v>
      </c>
      <c r="T15">
        <f>SUMIF('Chi Calendar UK'!$K$2:K1835,B15,'Chi Calendar UK'!$L$2:L1835)</f>
        <v>100</v>
      </c>
    </row>
    <row r="16" spans="2:22">
      <c r="B16" t="s">
        <v>111</v>
      </c>
      <c r="C16" t="s">
        <v>35</v>
      </c>
      <c r="F16">
        <v>0.54</v>
      </c>
      <c r="G16">
        <v>0.54</v>
      </c>
      <c r="I16">
        <v>0.47</v>
      </c>
      <c r="J16">
        <v>0.47</v>
      </c>
      <c r="K16">
        <v>0.45</v>
      </c>
      <c r="L16">
        <v>0.45</v>
      </c>
      <c r="M16">
        <v>0.43</v>
      </c>
      <c r="O16">
        <v>0.43</v>
      </c>
      <c r="P16">
        <v>0.41</v>
      </c>
      <c r="T16">
        <f>SUMIF('Chi Calendar UK'!$K$2:K1836,B16,'Chi Calendar UK'!$L$2:L1836)</f>
        <v>200</v>
      </c>
    </row>
    <row r="17" spans="2:22">
      <c r="B17" t="s">
        <v>112</v>
      </c>
      <c r="C17" t="s">
        <v>35</v>
      </c>
      <c r="F17">
        <v>0.54</v>
      </c>
      <c r="G17">
        <v>0.54</v>
      </c>
      <c r="I17">
        <v>0.47</v>
      </c>
      <c r="J17">
        <v>0.47</v>
      </c>
      <c r="K17">
        <v>0.45</v>
      </c>
      <c r="L17">
        <v>0.45</v>
      </c>
      <c r="M17">
        <v>0.43</v>
      </c>
      <c r="O17">
        <v>0.43</v>
      </c>
      <c r="P17">
        <v>0.41</v>
      </c>
      <c r="T17">
        <f>SUMIF('Chi Calendar UK'!$K$2:K1837,B17,'Chi Calendar UK'!$L$2:L1837)</f>
        <v>600</v>
      </c>
    </row>
    <row r="18" spans="2:22">
      <c r="B18" t="s">
        <v>205</v>
      </c>
      <c r="C18" t="s">
        <v>35</v>
      </c>
      <c r="F18">
        <v>0.54</v>
      </c>
      <c r="G18">
        <v>0.54</v>
      </c>
      <c r="I18">
        <v>0.47</v>
      </c>
      <c r="J18">
        <v>0.47</v>
      </c>
      <c r="K18">
        <v>0.45</v>
      </c>
      <c r="L18">
        <v>0.45</v>
      </c>
      <c r="M18">
        <v>0.43</v>
      </c>
      <c r="O18">
        <v>0.43</v>
      </c>
      <c r="P18">
        <v>0.41</v>
      </c>
      <c r="T18">
        <f>SUMIF('Chi Calendar UK'!$K$2:K1838,B18,'Chi Calendar UK'!$L$2:L1838)</f>
        <v>100</v>
      </c>
    </row>
    <row r="19" spans="2:22">
      <c r="B19" t="s">
        <v>206</v>
      </c>
      <c r="C19" t="s">
        <v>35</v>
      </c>
      <c r="F19">
        <v>0.54</v>
      </c>
      <c r="G19">
        <v>0.54</v>
      </c>
      <c r="I19">
        <v>0.47</v>
      </c>
      <c r="J19">
        <v>0.47</v>
      </c>
      <c r="K19">
        <v>0.45</v>
      </c>
      <c r="L19">
        <v>0.45</v>
      </c>
      <c r="M19">
        <v>0.43</v>
      </c>
      <c r="O19">
        <v>0.43</v>
      </c>
      <c r="P19">
        <v>0.41</v>
      </c>
      <c r="T19">
        <f>SUMIF('Chi Calendar UK'!$K$2:K1839,B19,'Chi Calendar UK'!$L$2:L1839)</f>
        <v>100</v>
      </c>
    </row>
    <row r="20" spans="2:22">
      <c r="B20" t="s">
        <v>113</v>
      </c>
      <c r="C20" t="s">
        <v>35</v>
      </c>
      <c r="F20">
        <v>0.54</v>
      </c>
      <c r="G20">
        <v>0.54</v>
      </c>
      <c r="I20">
        <v>0.47</v>
      </c>
      <c r="J20">
        <v>0.47</v>
      </c>
      <c r="K20">
        <v>0.45</v>
      </c>
      <c r="L20">
        <v>0.45</v>
      </c>
      <c r="M20">
        <v>0.43</v>
      </c>
      <c r="O20">
        <v>0.43</v>
      </c>
      <c r="P20">
        <v>0.41</v>
      </c>
      <c r="T20">
        <f>SUMIF('Chi Calendar UK'!$K$2:K1843,B20,'Chi Calendar UK'!$L$2:L1843)</f>
        <v>200</v>
      </c>
    </row>
    <row r="21" spans="2:22">
      <c r="B21" t="s">
        <v>207</v>
      </c>
      <c r="C21" t="s">
        <v>35</v>
      </c>
      <c r="F21">
        <v>0.54</v>
      </c>
      <c r="G21">
        <v>0.54</v>
      </c>
      <c r="I21">
        <v>0.47</v>
      </c>
      <c r="J21">
        <v>0.47</v>
      </c>
      <c r="K21">
        <v>0.45</v>
      </c>
      <c r="L21">
        <v>0.45</v>
      </c>
      <c r="M21">
        <v>0.43</v>
      </c>
      <c r="O21">
        <v>0.43</v>
      </c>
      <c r="P21">
        <v>0.41</v>
      </c>
      <c r="T21">
        <f>SUMIF('Chi Calendar UK'!$K$2:K1844,B21,'Chi Calendar UK'!$L$2:L1844)</f>
        <v>200</v>
      </c>
    </row>
    <row r="22" spans="2:22">
      <c r="B22" t="s">
        <v>208</v>
      </c>
      <c r="C22" t="s">
        <v>35</v>
      </c>
      <c r="F22">
        <v>0.54</v>
      </c>
      <c r="G22">
        <v>0.54</v>
      </c>
      <c r="I22">
        <v>0.47</v>
      </c>
      <c r="J22">
        <v>0.47</v>
      </c>
      <c r="K22">
        <v>0.45</v>
      </c>
      <c r="L22">
        <v>0.45</v>
      </c>
      <c r="M22">
        <v>0.43</v>
      </c>
      <c r="O22">
        <v>0.43</v>
      </c>
      <c r="P22">
        <v>0.41</v>
      </c>
      <c r="T22">
        <f>SUMIF('Chi Calendar UK'!$K$2:K1845,B22,'Chi Calendar UK'!$L$2:L1845)</f>
        <v>100</v>
      </c>
    </row>
    <row r="23" spans="2:22">
      <c r="B23" t="s">
        <v>209</v>
      </c>
      <c r="C23" t="s">
        <v>35</v>
      </c>
      <c r="F23">
        <v>0.54</v>
      </c>
      <c r="G23">
        <v>0.54</v>
      </c>
      <c r="I23">
        <v>0.47</v>
      </c>
      <c r="J23">
        <v>0.47</v>
      </c>
      <c r="K23">
        <v>0.45</v>
      </c>
      <c r="L23">
        <v>0.45</v>
      </c>
      <c r="M23">
        <v>0.43</v>
      </c>
      <c r="O23">
        <v>0.43</v>
      </c>
      <c r="P23">
        <v>0.41</v>
      </c>
      <c r="T23">
        <f>SUMIF('Chi Calendar UK'!$K$2:K1846,B23,'Chi Calendar UK'!$L$2:L1846)</f>
        <v>300</v>
      </c>
    </row>
    <row r="24" spans="2:22">
      <c r="B24" t="s">
        <v>210</v>
      </c>
      <c r="C24" t="s">
        <v>35</v>
      </c>
      <c r="F24">
        <v>0.54</v>
      </c>
      <c r="G24">
        <v>0.54</v>
      </c>
      <c r="I24">
        <v>0.47</v>
      </c>
      <c r="J24">
        <v>0.47</v>
      </c>
      <c r="K24">
        <v>0.45</v>
      </c>
      <c r="L24">
        <v>0.45</v>
      </c>
      <c r="M24">
        <v>0.43</v>
      </c>
      <c r="O24">
        <v>0.43</v>
      </c>
      <c r="P24">
        <v>0.41</v>
      </c>
      <c r="T24">
        <f>SUMIF('Chi Calendar UK'!$K$2:K1847,B24,'Chi Calendar UK'!$L$2:L1847)</f>
        <v>100</v>
      </c>
    </row>
    <row r="25" spans="2:22">
      <c r="B25" t="s">
        <v>211</v>
      </c>
      <c r="C25" t="s">
        <v>35</v>
      </c>
      <c r="F25">
        <v>0.54</v>
      </c>
      <c r="G25">
        <v>0.54</v>
      </c>
      <c r="I25">
        <v>0.47</v>
      </c>
      <c r="J25">
        <v>0.47</v>
      </c>
      <c r="K25">
        <v>0.45</v>
      </c>
      <c r="L25">
        <v>0.45</v>
      </c>
      <c r="M25">
        <v>0.43</v>
      </c>
      <c r="O25">
        <v>0.43</v>
      </c>
      <c r="P25">
        <v>0.41</v>
      </c>
      <c r="T25">
        <f>SUMIF('Chi Calendar UK'!$K$2:K1848,B25,'Chi Calendar UK'!$L$2:L1848)</f>
        <v>100</v>
      </c>
    </row>
    <row r="26" spans="2:22">
      <c r="B26" t="s">
        <v>32</v>
      </c>
      <c r="C26" t="s">
        <v>35</v>
      </c>
      <c r="F26">
        <v>0.54</v>
      </c>
      <c r="G26">
        <v>0.54</v>
      </c>
      <c r="I26">
        <v>0.47</v>
      </c>
      <c r="J26">
        <v>0.47</v>
      </c>
      <c r="K26">
        <v>0.45</v>
      </c>
      <c r="L26">
        <v>0.45</v>
      </c>
      <c r="M26">
        <v>0.43</v>
      </c>
      <c r="O26">
        <v>0.43</v>
      </c>
      <c r="P26">
        <v>0.41</v>
      </c>
      <c r="T26">
        <f>SUMIF('Chi Calendar UK'!$K$2:K1849,B26,'Chi Calendar UK'!$L$2:L1849)</f>
        <v>0</v>
      </c>
      <c r="V26">
        <f>SUM(T26:T49)</f>
        <v>6500</v>
      </c>
    </row>
    <row r="27" spans="2:22">
      <c r="B27" t="s">
        <v>212</v>
      </c>
      <c r="C27" t="s">
        <v>35</v>
      </c>
      <c r="F27">
        <v>0.54</v>
      </c>
      <c r="G27">
        <v>0.54</v>
      </c>
      <c r="I27">
        <v>0.47</v>
      </c>
      <c r="J27">
        <v>0.47</v>
      </c>
      <c r="K27">
        <v>0.45</v>
      </c>
      <c r="L27">
        <v>0.45</v>
      </c>
      <c r="M27">
        <v>0.43</v>
      </c>
      <c r="O27">
        <v>0.43</v>
      </c>
      <c r="P27">
        <v>0.41</v>
      </c>
      <c r="T27">
        <f>SUMIF('Chi Calendar UK'!$K$2:K1850,B27,'Chi Calendar UK'!$L$2:L1850)</f>
        <v>500</v>
      </c>
    </row>
    <row r="28" spans="2:22">
      <c r="B28" t="s">
        <v>77</v>
      </c>
      <c r="C28" t="s">
        <v>35</v>
      </c>
      <c r="F28">
        <v>0.54</v>
      </c>
      <c r="G28">
        <v>0.54</v>
      </c>
      <c r="I28">
        <v>0.47</v>
      </c>
      <c r="J28">
        <v>0.47</v>
      </c>
      <c r="K28">
        <v>0.45</v>
      </c>
      <c r="L28">
        <v>0.45</v>
      </c>
      <c r="M28">
        <v>0.43</v>
      </c>
      <c r="O28">
        <v>0.43</v>
      </c>
      <c r="P28">
        <v>0.41</v>
      </c>
      <c r="T28">
        <f>SUMIF('Chi Calendar UK'!$K$2:K1851,B28,'Chi Calendar UK'!$L$2:L1851)</f>
        <v>100</v>
      </c>
    </row>
    <row r="29" spans="2:22">
      <c r="B29" t="s">
        <v>213</v>
      </c>
      <c r="C29" t="s">
        <v>35</v>
      </c>
      <c r="F29">
        <v>0.54</v>
      </c>
      <c r="G29">
        <v>0.54</v>
      </c>
      <c r="I29">
        <v>0.47</v>
      </c>
      <c r="J29">
        <v>0.47</v>
      </c>
      <c r="K29">
        <v>0.45</v>
      </c>
      <c r="L29">
        <v>0.45</v>
      </c>
      <c r="M29">
        <v>0.43</v>
      </c>
      <c r="O29">
        <v>0.43</v>
      </c>
      <c r="P29">
        <v>0.41</v>
      </c>
      <c r="T29">
        <f>SUMIF('Chi Calendar UK'!$K$2:K1852,B29,'Chi Calendar UK'!$L$2:L1852)</f>
        <v>100</v>
      </c>
    </row>
    <row r="30" spans="2:22">
      <c r="B30" t="s">
        <v>87</v>
      </c>
      <c r="C30" t="s">
        <v>35</v>
      </c>
      <c r="F30">
        <v>0.54</v>
      </c>
      <c r="G30">
        <v>0.54</v>
      </c>
      <c r="I30">
        <v>0.47</v>
      </c>
      <c r="J30">
        <v>0.47</v>
      </c>
      <c r="K30">
        <v>0.45</v>
      </c>
      <c r="L30">
        <v>0.45</v>
      </c>
      <c r="M30">
        <v>0.43</v>
      </c>
      <c r="O30">
        <v>0.43</v>
      </c>
      <c r="P30">
        <v>0.41</v>
      </c>
      <c r="T30">
        <f>SUMIF('Chi Calendar UK'!$K$2:K1853,B30,'Chi Calendar UK'!$L$2:L1853)</f>
        <v>600</v>
      </c>
    </row>
    <row r="31" spans="2:22">
      <c r="B31" t="s">
        <v>114</v>
      </c>
      <c r="C31" t="s">
        <v>35</v>
      </c>
      <c r="F31">
        <v>0.54</v>
      </c>
      <c r="G31">
        <v>0.54</v>
      </c>
      <c r="I31">
        <v>0.47</v>
      </c>
      <c r="J31">
        <v>0.47</v>
      </c>
      <c r="K31">
        <v>0.45</v>
      </c>
      <c r="L31">
        <v>0.45</v>
      </c>
      <c r="M31">
        <v>0.43</v>
      </c>
      <c r="O31">
        <v>0.43</v>
      </c>
      <c r="P31">
        <v>0.41</v>
      </c>
      <c r="T31">
        <f>SUMIF('Chi Calendar UK'!$K$2:K1854,B31,'Chi Calendar UK'!$L$2:L1854)</f>
        <v>1200</v>
      </c>
    </row>
    <row r="32" spans="2:22">
      <c r="B32" t="s">
        <v>115</v>
      </c>
      <c r="C32" t="s">
        <v>35</v>
      </c>
      <c r="F32">
        <v>0.54</v>
      </c>
      <c r="G32">
        <v>0.54</v>
      </c>
      <c r="I32">
        <v>0.47</v>
      </c>
      <c r="J32">
        <v>0.47</v>
      </c>
      <c r="K32">
        <v>0.45</v>
      </c>
      <c r="L32">
        <v>0.45</v>
      </c>
      <c r="M32">
        <v>0.43</v>
      </c>
      <c r="O32">
        <v>0.43</v>
      </c>
      <c r="P32">
        <v>0.41</v>
      </c>
      <c r="T32">
        <f>SUMIF('Chi Calendar UK'!$K$2:K1855,B32,'Chi Calendar UK'!$L$2:L1855)</f>
        <v>0</v>
      </c>
    </row>
    <row r="33" spans="2:20">
      <c r="B33" t="s">
        <v>116</v>
      </c>
      <c r="C33" t="s">
        <v>35</v>
      </c>
      <c r="F33">
        <v>0.54</v>
      </c>
      <c r="G33">
        <v>0.54</v>
      </c>
      <c r="I33">
        <v>0.47</v>
      </c>
      <c r="J33">
        <v>0.47</v>
      </c>
      <c r="K33">
        <v>0.45</v>
      </c>
      <c r="L33">
        <v>0.45</v>
      </c>
      <c r="M33">
        <v>0.43</v>
      </c>
      <c r="O33">
        <v>0.43</v>
      </c>
      <c r="P33">
        <v>0.41</v>
      </c>
      <c r="T33">
        <f>SUMIF('Chi Calendar UK'!$K$2:K1856,B33,'Chi Calendar UK'!$L$2:L1856)</f>
        <v>0</v>
      </c>
    </row>
    <row r="34" spans="2:20">
      <c r="B34" t="s">
        <v>78</v>
      </c>
      <c r="C34" t="s">
        <v>35</v>
      </c>
      <c r="F34">
        <v>0.54</v>
      </c>
      <c r="G34">
        <v>0.54</v>
      </c>
      <c r="I34">
        <v>0.47</v>
      </c>
      <c r="J34">
        <v>0.47</v>
      </c>
      <c r="K34">
        <v>0.45</v>
      </c>
      <c r="L34">
        <v>0.45</v>
      </c>
      <c r="M34">
        <v>0.43</v>
      </c>
      <c r="O34">
        <v>0.43</v>
      </c>
      <c r="P34">
        <v>0.41</v>
      </c>
      <c r="T34">
        <f>SUMIF('Chi Calendar UK'!$K$2:K1857,B34,'Chi Calendar UK'!$L$2:L1857)</f>
        <v>0</v>
      </c>
    </row>
    <row r="35" spans="2:20">
      <c r="B35" t="s">
        <v>33</v>
      </c>
      <c r="C35" t="s">
        <v>35</v>
      </c>
      <c r="F35">
        <v>0.54</v>
      </c>
      <c r="G35">
        <v>0.54</v>
      </c>
      <c r="I35">
        <v>0.47</v>
      </c>
      <c r="J35">
        <v>0.47</v>
      </c>
      <c r="K35">
        <v>0.45</v>
      </c>
      <c r="L35">
        <v>0.45</v>
      </c>
      <c r="M35">
        <v>0.43</v>
      </c>
      <c r="O35">
        <v>0.43</v>
      </c>
      <c r="P35">
        <v>0.41</v>
      </c>
      <c r="T35">
        <f>SUMIF('Chi Calendar UK'!$K$2:K1858,B35,'Chi Calendar UK'!$L$2:L1858)</f>
        <v>0</v>
      </c>
    </row>
    <row r="36" spans="2:20">
      <c r="B36" t="s">
        <v>75</v>
      </c>
      <c r="C36" t="s">
        <v>35</v>
      </c>
      <c r="F36">
        <v>0.54</v>
      </c>
      <c r="G36">
        <v>0.54</v>
      </c>
      <c r="I36">
        <v>0.47</v>
      </c>
      <c r="J36">
        <v>0.47</v>
      </c>
      <c r="K36">
        <v>0.45</v>
      </c>
      <c r="L36">
        <v>0.45</v>
      </c>
      <c r="M36">
        <v>0.43</v>
      </c>
      <c r="O36">
        <v>0.43</v>
      </c>
      <c r="P36">
        <v>0.41</v>
      </c>
      <c r="T36">
        <f>SUMIF('Chi Calendar UK'!$K$2:K1859,B36,'Chi Calendar UK'!$L$2:L1859)</f>
        <v>400</v>
      </c>
    </row>
    <row r="37" spans="2:20">
      <c r="B37" t="s">
        <v>64</v>
      </c>
      <c r="C37" t="s">
        <v>35</v>
      </c>
      <c r="F37">
        <v>0.54</v>
      </c>
      <c r="G37">
        <v>0.54</v>
      </c>
      <c r="I37">
        <v>0.47</v>
      </c>
      <c r="J37">
        <v>0.47</v>
      </c>
      <c r="K37">
        <v>0.45</v>
      </c>
      <c r="L37">
        <v>0.45</v>
      </c>
      <c r="M37">
        <v>0.43</v>
      </c>
      <c r="O37">
        <v>0.43</v>
      </c>
      <c r="P37">
        <v>0.41</v>
      </c>
      <c r="T37">
        <f>SUMIF('Chi Calendar UK'!$K$2:K1860,B37,'Chi Calendar UK'!$L$2:L1860)</f>
        <v>100</v>
      </c>
    </row>
    <row r="38" spans="2:20">
      <c r="B38" t="s">
        <v>117</v>
      </c>
      <c r="C38" t="s">
        <v>35</v>
      </c>
      <c r="F38">
        <v>0.54</v>
      </c>
      <c r="G38">
        <v>0.54</v>
      </c>
      <c r="I38">
        <v>0.47</v>
      </c>
      <c r="J38">
        <v>0.47</v>
      </c>
      <c r="K38">
        <v>0.45</v>
      </c>
      <c r="L38">
        <v>0.45</v>
      </c>
      <c r="M38">
        <v>0.43</v>
      </c>
      <c r="O38">
        <v>0.43</v>
      </c>
      <c r="P38">
        <v>0.41</v>
      </c>
      <c r="T38">
        <f>SUMIF('Chi Calendar UK'!$K$2:K1861,B38,'Chi Calendar UK'!$L$2:L1861)</f>
        <v>100</v>
      </c>
    </row>
    <row r="39" spans="2:20">
      <c r="B39" t="s">
        <v>118</v>
      </c>
      <c r="C39" t="s">
        <v>35</v>
      </c>
      <c r="F39">
        <v>0.54</v>
      </c>
      <c r="G39">
        <v>0.54</v>
      </c>
      <c r="I39">
        <v>0.47</v>
      </c>
      <c r="J39">
        <v>0.47</v>
      </c>
      <c r="K39">
        <v>0.45</v>
      </c>
      <c r="L39">
        <v>0.45</v>
      </c>
      <c r="M39">
        <v>0.43</v>
      </c>
      <c r="O39">
        <v>0.43</v>
      </c>
      <c r="P39">
        <v>0.41</v>
      </c>
      <c r="T39">
        <f>SUMIF('Chi Calendar UK'!$K$2:K1862,B39,'Chi Calendar UK'!$L$2:L1862)</f>
        <v>1400</v>
      </c>
    </row>
    <row r="40" spans="2:20">
      <c r="B40" t="s">
        <v>92</v>
      </c>
      <c r="C40" t="s">
        <v>35</v>
      </c>
      <c r="F40">
        <v>0.54</v>
      </c>
      <c r="G40">
        <v>0.54</v>
      </c>
      <c r="I40">
        <v>0.47</v>
      </c>
      <c r="J40">
        <v>0.47</v>
      </c>
      <c r="K40">
        <v>0.45</v>
      </c>
      <c r="L40">
        <v>0.45</v>
      </c>
      <c r="M40">
        <v>0.43</v>
      </c>
      <c r="O40">
        <v>0.43</v>
      </c>
      <c r="P40">
        <v>0.41</v>
      </c>
      <c r="T40">
        <f>SUMIF('Chi Calendar UK'!$K$2:K1863,B40,'Chi Calendar UK'!$L$2:L1863)</f>
        <v>0</v>
      </c>
    </row>
    <row r="41" spans="2:20">
      <c r="B41" t="s">
        <v>89</v>
      </c>
      <c r="C41" t="s">
        <v>35</v>
      </c>
      <c r="F41">
        <v>0.54</v>
      </c>
      <c r="G41">
        <v>0.54</v>
      </c>
      <c r="I41">
        <v>0.47</v>
      </c>
      <c r="J41">
        <v>0.47</v>
      </c>
      <c r="K41">
        <v>0.45</v>
      </c>
      <c r="L41">
        <v>0.45</v>
      </c>
      <c r="M41">
        <v>0.43</v>
      </c>
      <c r="O41">
        <v>0.43</v>
      </c>
      <c r="P41">
        <v>0.41</v>
      </c>
      <c r="T41">
        <f>SUMIF('Chi Calendar UK'!$K$2:K1864,B41,'Chi Calendar UK'!$L$2:L1864)</f>
        <v>100</v>
      </c>
    </row>
    <row r="42" spans="2:20">
      <c r="B42" t="s">
        <v>88</v>
      </c>
      <c r="C42" t="s">
        <v>35</v>
      </c>
      <c r="F42">
        <v>0.54</v>
      </c>
      <c r="G42">
        <v>0.54</v>
      </c>
      <c r="I42">
        <v>0.47</v>
      </c>
      <c r="J42">
        <v>0.47</v>
      </c>
      <c r="K42">
        <v>0.45</v>
      </c>
      <c r="L42">
        <v>0.45</v>
      </c>
      <c r="M42">
        <v>0.43</v>
      </c>
      <c r="O42">
        <v>0.43</v>
      </c>
      <c r="P42">
        <v>0.41</v>
      </c>
      <c r="T42">
        <f>SUMIF('Chi Calendar UK'!$K$2:K1865,B42,'Chi Calendar UK'!$L$2:L1865)</f>
        <v>0</v>
      </c>
    </row>
    <row r="43" spans="2:20">
      <c r="B43" t="s">
        <v>119</v>
      </c>
      <c r="C43" t="s">
        <v>35</v>
      </c>
      <c r="F43">
        <v>0.54</v>
      </c>
      <c r="G43">
        <v>0.54</v>
      </c>
      <c r="I43">
        <v>0.47</v>
      </c>
      <c r="J43">
        <v>0.47</v>
      </c>
      <c r="K43">
        <v>0.45</v>
      </c>
      <c r="L43">
        <v>0.45</v>
      </c>
      <c r="M43">
        <v>0.43</v>
      </c>
      <c r="O43">
        <v>0.43</v>
      </c>
      <c r="P43">
        <v>0.41</v>
      </c>
      <c r="T43">
        <f>SUMIF('Chi Calendar UK'!$K$2:K1866,B43,'Chi Calendar UK'!$L$2:L1866)</f>
        <v>100</v>
      </c>
    </row>
    <row r="44" spans="2:20">
      <c r="B44" t="s">
        <v>120</v>
      </c>
      <c r="C44" t="s">
        <v>35</v>
      </c>
      <c r="F44">
        <v>0.54</v>
      </c>
      <c r="G44">
        <v>0.54</v>
      </c>
      <c r="I44">
        <v>0.47</v>
      </c>
      <c r="J44">
        <v>0.47</v>
      </c>
      <c r="K44">
        <v>0.45</v>
      </c>
      <c r="L44">
        <v>0.45</v>
      </c>
      <c r="M44">
        <v>0.43</v>
      </c>
      <c r="O44">
        <v>0.43</v>
      </c>
      <c r="P44">
        <v>0.41</v>
      </c>
      <c r="T44">
        <f>SUMIF('Chi Calendar UK'!$K$2:K1867,B44,'Chi Calendar UK'!$L$2:L1867)</f>
        <v>900</v>
      </c>
    </row>
    <row r="45" spans="2:20">
      <c r="B45" t="s">
        <v>90</v>
      </c>
      <c r="C45" t="s">
        <v>35</v>
      </c>
      <c r="F45">
        <v>0.54</v>
      </c>
      <c r="G45">
        <v>0.54</v>
      </c>
      <c r="I45">
        <v>0.47</v>
      </c>
      <c r="J45">
        <v>0.47</v>
      </c>
      <c r="K45">
        <v>0.45</v>
      </c>
      <c r="L45">
        <v>0.45</v>
      </c>
      <c r="M45">
        <v>0.43</v>
      </c>
      <c r="O45">
        <v>0.43</v>
      </c>
      <c r="P45">
        <v>0.41</v>
      </c>
      <c r="T45">
        <f>SUMIF('Chi Calendar UK'!$K$2:K1868,B45,'Chi Calendar UK'!$L$2:L1868)</f>
        <v>100</v>
      </c>
    </row>
    <row r="46" spans="2:20">
      <c r="B46" t="s">
        <v>121</v>
      </c>
      <c r="C46" t="s">
        <v>35</v>
      </c>
      <c r="F46">
        <v>0.54</v>
      </c>
      <c r="G46">
        <v>0.54</v>
      </c>
      <c r="I46">
        <v>0.47</v>
      </c>
      <c r="J46">
        <v>0.47</v>
      </c>
      <c r="K46">
        <v>0.45</v>
      </c>
      <c r="L46">
        <v>0.45</v>
      </c>
      <c r="M46">
        <v>0.43</v>
      </c>
      <c r="O46">
        <v>0.43</v>
      </c>
      <c r="P46">
        <v>0.41</v>
      </c>
      <c r="T46">
        <f>SUMIF('Chi Calendar UK'!$K$2:K1869,B46,'Chi Calendar UK'!$L$2:L1869)</f>
        <v>300</v>
      </c>
    </row>
    <row r="47" spans="2:20">
      <c r="B47" t="s">
        <v>91</v>
      </c>
      <c r="C47" t="s">
        <v>35</v>
      </c>
      <c r="F47">
        <v>0.54</v>
      </c>
      <c r="G47">
        <v>0.54</v>
      </c>
      <c r="I47">
        <v>0.47</v>
      </c>
      <c r="J47">
        <v>0.47</v>
      </c>
      <c r="K47">
        <v>0.45</v>
      </c>
      <c r="L47">
        <v>0.45</v>
      </c>
      <c r="M47">
        <v>0.43</v>
      </c>
      <c r="O47">
        <v>0.43</v>
      </c>
      <c r="P47">
        <v>0.41</v>
      </c>
      <c r="T47">
        <f>SUMIF('Chi Calendar UK'!$K$2:K1870,B47,'Chi Calendar UK'!$L$2:L1870)</f>
        <v>0</v>
      </c>
    </row>
    <row r="48" spans="2:20">
      <c r="B48" t="s">
        <v>122</v>
      </c>
      <c r="C48" t="s">
        <v>35</v>
      </c>
      <c r="F48">
        <v>0.54</v>
      </c>
      <c r="G48">
        <v>0.54</v>
      </c>
      <c r="I48">
        <v>0.47</v>
      </c>
      <c r="J48">
        <v>0.47</v>
      </c>
      <c r="K48">
        <v>0.45</v>
      </c>
      <c r="L48">
        <v>0.45</v>
      </c>
      <c r="M48">
        <v>0.43</v>
      </c>
      <c r="O48">
        <v>0.43</v>
      </c>
      <c r="P48">
        <v>0.41</v>
      </c>
      <c r="T48">
        <f>SUMIF('Chi Calendar UK'!$K$2:K1871,B48,'Chi Calendar UK'!$L$2:L1871)</f>
        <v>200</v>
      </c>
    </row>
    <row r="49" spans="2:22">
      <c r="B49" t="s">
        <v>214</v>
      </c>
      <c r="C49" t="s">
        <v>35</v>
      </c>
      <c r="F49">
        <v>0.54</v>
      </c>
      <c r="G49">
        <v>0.54</v>
      </c>
      <c r="I49">
        <v>0.47</v>
      </c>
      <c r="J49">
        <v>0.47</v>
      </c>
      <c r="K49">
        <v>0.45</v>
      </c>
      <c r="L49">
        <v>0.45</v>
      </c>
      <c r="M49">
        <v>0.43</v>
      </c>
      <c r="O49">
        <v>0.43</v>
      </c>
      <c r="P49">
        <v>0.41</v>
      </c>
      <c r="T49">
        <f>SUMIF('Chi Calendar UK'!$K$2:K1872,B49,'Chi Calendar UK'!$L$2:L1872)</f>
        <v>300</v>
      </c>
    </row>
    <row r="50" spans="2:22" ht="5.0999999999999996" customHeight="1"/>
    <row r="51" spans="2:22">
      <c r="B51" t="s">
        <v>144</v>
      </c>
      <c r="C51" t="s">
        <v>150</v>
      </c>
      <c r="F51">
        <v>0.7</v>
      </c>
      <c r="G51">
        <v>0.7</v>
      </c>
      <c r="I51">
        <v>0.65</v>
      </c>
      <c r="J51">
        <v>0.65</v>
      </c>
      <c r="K51">
        <v>0.63</v>
      </c>
      <c r="L51">
        <v>0.63</v>
      </c>
      <c r="M51">
        <v>0.61</v>
      </c>
      <c r="O51">
        <v>0.61</v>
      </c>
      <c r="P51">
        <v>0.59</v>
      </c>
      <c r="T51">
        <f>SUMIF('Chi Calendar UK'!$K$2:K1886,B51,'Chi Calendar UK'!$L$2:L1886)</f>
        <v>500</v>
      </c>
      <c r="V51">
        <f>SUM(T51:T56)</f>
        <v>500</v>
      </c>
    </row>
    <row r="52" spans="2:22">
      <c r="B52" t="s">
        <v>145</v>
      </c>
      <c r="C52" t="s">
        <v>150</v>
      </c>
      <c r="F52">
        <v>0.7</v>
      </c>
      <c r="G52">
        <v>0.7</v>
      </c>
      <c r="I52">
        <v>0.65</v>
      </c>
      <c r="J52">
        <v>0.65</v>
      </c>
      <c r="K52">
        <v>0.63</v>
      </c>
      <c r="L52">
        <v>0.63</v>
      </c>
      <c r="M52">
        <v>0.61</v>
      </c>
      <c r="O52">
        <v>0.61</v>
      </c>
      <c r="P52">
        <v>0.59</v>
      </c>
      <c r="T52">
        <f>SUMIF('Chi Calendar UK'!$K$2:K1887,B52,'Chi Calendar UK'!$L$2:L1887)</f>
        <v>0</v>
      </c>
    </row>
    <row r="53" spans="2:22">
      <c r="B53" t="s">
        <v>146</v>
      </c>
      <c r="C53" t="s">
        <v>150</v>
      </c>
      <c r="F53">
        <v>0.7</v>
      </c>
      <c r="G53">
        <v>0.7</v>
      </c>
      <c r="I53">
        <v>0.65</v>
      </c>
      <c r="J53">
        <v>0.65</v>
      </c>
      <c r="K53">
        <v>0.63</v>
      </c>
      <c r="L53">
        <v>0.63</v>
      </c>
      <c r="M53">
        <v>0.61</v>
      </c>
      <c r="O53">
        <v>0.61</v>
      </c>
      <c r="P53">
        <v>0.59</v>
      </c>
      <c r="T53">
        <f>SUMIF('Chi Calendar UK'!$K$2:K1888,B53,'Chi Calendar UK'!$L$2:L1888)</f>
        <v>0</v>
      </c>
    </row>
    <row r="54" spans="2:22">
      <c r="B54" t="s">
        <v>147</v>
      </c>
      <c r="C54" t="s">
        <v>150</v>
      </c>
      <c r="F54">
        <v>0.7</v>
      </c>
      <c r="G54">
        <v>0.7</v>
      </c>
      <c r="I54">
        <v>0.65</v>
      </c>
      <c r="J54">
        <v>0.65</v>
      </c>
      <c r="K54">
        <v>0.63</v>
      </c>
      <c r="L54">
        <v>0.63</v>
      </c>
      <c r="M54">
        <v>0.61</v>
      </c>
      <c r="O54">
        <v>0.61</v>
      </c>
      <c r="P54">
        <v>0.59</v>
      </c>
      <c r="T54">
        <f>SUMIF('Chi Calendar UK'!$K$2:K1889,B54,'Chi Calendar UK'!$L$2:L1889)</f>
        <v>0</v>
      </c>
    </row>
    <row r="55" spans="2:22">
      <c r="B55" t="s">
        <v>148</v>
      </c>
      <c r="C55" t="s">
        <v>150</v>
      </c>
      <c r="F55">
        <v>0.7</v>
      </c>
      <c r="G55">
        <v>0.7</v>
      </c>
      <c r="I55">
        <v>0.65</v>
      </c>
      <c r="J55">
        <v>0.65</v>
      </c>
      <c r="K55">
        <v>0.63</v>
      </c>
      <c r="L55">
        <v>0.63</v>
      </c>
      <c r="M55">
        <v>0.61</v>
      </c>
      <c r="O55">
        <v>0.61</v>
      </c>
      <c r="P55">
        <v>0.59</v>
      </c>
      <c r="T55">
        <f>SUMIF('Chi Calendar UK'!$K$2:K1890,B55,'Chi Calendar UK'!$L$2:L1890)</f>
        <v>0</v>
      </c>
    </row>
    <row r="56" spans="2:22">
      <c r="B56" t="s">
        <v>149</v>
      </c>
      <c r="C56" t="s">
        <v>150</v>
      </c>
      <c r="F56">
        <v>0.7</v>
      </c>
      <c r="G56">
        <v>0.7</v>
      </c>
      <c r="I56">
        <v>0.65</v>
      </c>
      <c r="J56">
        <v>0.65</v>
      </c>
      <c r="K56">
        <v>0.63</v>
      </c>
      <c r="L56">
        <v>0.63</v>
      </c>
      <c r="M56">
        <v>0.61</v>
      </c>
      <c r="O56">
        <v>0.61</v>
      </c>
      <c r="P56">
        <v>0.59</v>
      </c>
      <c r="T56">
        <f>SUMIF('Chi Calendar UK'!$K$2:K1891,B56,'Chi Calendar UK'!$L$2:L1891)</f>
        <v>0</v>
      </c>
    </row>
    <row r="57" spans="2:22" ht="5.0999999999999996" customHeight="1"/>
    <row r="58" spans="2:22">
      <c r="B58" t="s">
        <v>215</v>
      </c>
      <c r="C58" t="s">
        <v>216</v>
      </c>
      <c r="F58">
        <v>0.87</v>
      </c>
      <c r="G58">
        <v>0.87</v>
      </c>
      <c r="I58">
        <v>0.83</v>
      </c>
      <c r="J58">
        <v>0.83</v>
      </c>
      <c r="K58">
        <v>0.83</v>
      </c>
      <c r="L58">
        <v>0.78</v>
      </c>
      <c r="M58">
        <v>0.78</v>
      </c>
      <c r="O58">
        <v>0.78</v>
      </c>
      <c r="P58">
        <v>0.78</v>
      </c>
      <c r="T58">
        <f>SUMIF('Chi Calendar UK'!$K$2:K1893,B58,'Chi Calendar UK'!$L$2:L1893)</f>
        <v>0</v>
      </c>
    </row>
    <row r="59" spans="2:22">
      <c r="B59" t="s">
        <v>217</v>
      </c>
      <c r="C59" t="s">
        <v>218</v>
      </c>
      <c r="F59">
        <v>0.87</v>
      </c>
      <c r="G59">
        <v>0.87</v>
      </c>
      <c r="I59">
        <v>0.83</v>
      </c>
      <c r="J59">
        <v>0.83</v>
      </c>
      <c r="K59">
        <v>0.83</v>
      </c>
      <c r="L59">
        <v>0.78</v>
      </c>
      <c r="M59">
        <v>0.78</v>
      </c>
      <c r="O59">
        <v>0.78</v>
      </c>
      <c r="P59">
        <v>0.78</v>
      </c>
      <c r="T59">
        <f>SUMIF('Chi Calendar UK'!$K$2:K1894,B59,'Chi Calendar UK'!$L$2:L1894)</f>
        <v>0</v>
      </c>
    </row>
    <row r="60" spans="2:22">
      <c r="B60" t="s">
        <v>200</v>
      </c>
      <c r="C60" t="s">
        <v>219</v>
      </c>
      <c r="F60">
        <v>0.73</v>
      </c>
      <c r="G60">
        <v>0.73</v>
      </c>
      <c r="I60">
        <v>0.68</v>
      </c>
      <c r="J60">
        <v>0.68</v>
      </c>
      <c r="K60">
        <v>0.68</v>
      </c>
      <c r="L60">
        <v>0.64</v>
      </c>
      <c r="M60">
        <v>0.64</v>
      </c>
      <c r="O60">
        <v>0.64</v>
      </c>
      <c r="P60">
        <v>0.64</v>
      </c>
      <c r="T60">
        <f>SUMIF('Chi Calendar UK'!$K$2:K1895,B60,'Chi Calendar UK'!$L$2:L1895)</f>
        <v>300</v>
      </c>
    </row>
    <row r="61" spans="2:22">
      <c r="B61" t="s">
        <v>201</v>
      </c>
      <c r="C61" t="s">
        <v>203</v>
      </c>
      <c r="F61">
        <v>0.73</v>
      </c>
      <c r="G61">
        <v>0.73</v>
      </c>
      <c r="I61">
        <v>0.68</v>
      </c>
      <c r="J61">
        <v>0.68</v>
      </c>
      <c r="K61">
        <v>0.68</v>
      </c>
      <c r="L61">
        <v>0.64</v>
      </c>
      <c r="M61">
        <v>0.64</v>
      </c>
      <c r="O61">
        <v>0.64</v>
      </c>
      <c r="P61">
        <v>0.64</v>
      </c>
      <c r="T61">
        <f>SUMIF('Chi Calendar UK'!$K$2:K1896,B61,'Chi Calendar UK'!$L$2:L1896)</f>
        <v>0</v>
      </c>
    </row>
    <row r="62" spans="2:22">
      <c r="B62" t="s">
        <v>220</v>
      </c>
      <c r="C62" t="s">
        <v>222</v>
      </c>
      <c r="F62">
        <v>0.72</v>
      </c>
      <c r="G62">
        <v>0.72</v>
      </c>
      <c r="I62">
        <v>0.67</v>
      </c>
      <c r="J62">
        <v>0.67</v>
      </c>
      <c r="K62">
        <v>0.67</v>
      </c>
      <c r="L62">
        <v>0.62</v>
      </c>
      <c r="M62">
        <v>0.62</v>
      </c>
      <c r="O62">
        <v>0.62</v>
      </c>
      <c r="P62">
        <v>0.62</v>
      </c>
      <c r="T62">
        <f>SUMIF('Chi Calendar UK'!$K$2:K1897,B62,'Chi Calendar UK'!$L$2:L1897)</f>
        <v>0</v>
      </c>
    </row>
    <row r="63" spans="2:22">
      <c r="B63" t="s">
        <v>221</v>
      </c>
      <c r="C63" t="s">
        <v>223</v>
      </c>
      <c r="F63">
        <v>0.72</v>
      </c>
      <c r="G63">
        <v>0.72</v>
      </c>
      <c r="I63">
        <v>0.67</v>
      </c>
      <c r="J63">
        <v>0.67</v>
      </c>
      <c r="K63">
        <v>0.67</v>
      </c>
      <c r="L63">
        <v>0.62</v>
      </c>
      <c r="M63">
        <v>0.62</v>
      </c>
      <c r="O63">
        <v>0.62</v>
      </c>
      <c r="P63">
        <v>0.62</v>
      </c>
      <c r="T63">
        <f>SUMIF('Chi Calendar UK'!$K$2:K1898,B63,'Chi Calendar UK'!$L$2:L1898)</f>
        <v>400</v>
      </c>
    </row>
    <row r="64" spans="2:22">
      <c r="B64" t="s">
        <v>196</v>
      </c>
      <c r="C64" t="s">
        <v>198</v>
      </c>
      <c r="F64">
        <v>0.91</v>
      </c>
      <c r="G64">
        <v>0.91</v>
      </c>
      <c r="H64">
        <v>0.7</v>
      </c>
      <c r="I64">
        <v>0.86</v>
      </c>
      <c r="J64">
        <v>0.86</v>
      </c>
      <c r="K64">
        <v>0.86</v>
      </c>
      <c r="L64">
        <v>0.81</v>
      </c>
      <c r="M64">
        <v>0.81</v>
      </c>
      <c r="N64">
        <v>0.7</v>
      </c>
      <c r="O64">
        <v>0.81</v>
      </c>
      <c r="P64">
        <v>0.81</v>
      </c>
      <c r="T64">
        <f>SUMIF('Chi Calendar UK'!$K$2:K1899,B64,'Chi Calendar UK'!$L$2:L1899)</f>
        <v>200</v>
      </c>
    </row>
    <row r="65" spans="2:20">
      <c r="B65" t="s">
        <v>197</v>
      </c>
      <c r="C65" t="s">
        <v>199</v>
      </c>
      <c r="F65">
        <v>0.91</v>
      </c>
      <c r="G65">
        <v>0.91</v>
      </c>
      <c r="H65">
        <v>0.7</v>
      </c>
      <c r="I65">
        <v>0.86</v>
      </c>
      <c r="J65">
        <v>0.86</v>
      </c>
      <c r="K65">
        <v>0.86</v>
      </c>
      <c r="L65">
        <v>0.81</v>
      </c>
      <c r="M65">
        <v>0.81</v>
      </c>
      <c r="N65">
        <v>0.7</v>
      </c>
      <c r="O65">
        <v>0.81</v>
      </c>
      <c r="P65">
        <v>0.81</v>
      </c>
      <c r="T65">
        <f>SUMIF('Chi Calendar UK'!$K$2:K1900,B65,'Chi Calendar UK'!$L$2:L1900)</f>
        <v>200</v>
      </c>
    </row>
    <row r="66" spans="2:20">
      <c r="B66" t="s">
        <v>224</v>
      </c>
      <c r="C66" t="s">
        <v>228</v>
      </c>
      <c r="F66">
        <v>0.99</v>
      </c>
      <c r="G66">
        <v>0.99</v>
      </c>
      <c r="I66">
        <v>0.94</v>
      </c>
      <c r="J66">
        <v>0.94</v>
      </c>
      <c r="K66">
        <v>0.94</v>
      </c>
      <c r="L66">
        <v>0.89</v>
      </c>
      <c r="M66">
        <v>0.89</v>
      </c>
      <c r="O66">
        <v>0.89</v>
      </c>
      <c r="P66">
        <v>0.89</v>
      </c>
      <c r="T66">
        <f>SUMIF('Chi Calendar UK'!$K$2:K1901,B66,'Chi Calendar UK'!$L$2:L1901)</f>
        <v>0</v>
      </c>
    </row>
    <row r="67" spans="2:20" ht="12.95" customHeight="1">
      <c r="B67" t="s">
        <v>225</v>
      </c>
      <c r="C67" t="s">
        <v>228</v>
      </c>
      <c r="F67">
        <v>0.99</v>
      </c>
      <c r="G67">
        <v>0.99</v>
      </c>
      <c r="I67">
        <v>0.94</v>
      </c>
      <c r="J67">
        <v>0.94</v>
      </c>
      <c r="K67">
        <v>0.94</v>
      </c>
      <c r="L67">
        <v>0.89</v>
      </c>
      <c r="M67">
        <v>0.89</v>
      </c>
      <c r="O67">
        <v>0.89</v>
      </c>
      <c r="P67">
        <v>0.89</v>
      </c>
      <c r="T67">
        <f>SUMIF('Chi Calendar UK'!$K$2:K1902,B67,'Chi Calendar UK'!$L$2:L1902)</f>
        <v>0</v>
      </c>
    </row>
    <row r="68" spans="2:20">
      <c r="B68" t="s">
        <v>226</v>
      </c>
      <c r="C68" t="s">
        <v>228</v>
      </c>
      <c r="F68">
        <v>0.99</v>
      </c>
      <c r="G68">
        <v>0.99</v>
      </c>
      <c r="I68">
        <v>0.94</v>
      </c>
      <c r="J68">
        <v>0.94</v>
      </c>
      <c r="K68">
        <v>0.94</v>
      </c>
      <c r="L68">
        <v>0.89</v>
      </c>
      <c r="M68">
        <v>0.89</v>
      </c>
      <c r="O68">
        <v>0.89</v>
      </c>
      <c r="P68">
        <v>0.89</v>
      </c>
      <c r="T68">
        <f>SUMIF('Chi Calendar UK'!$K$2:K1903,B68,'Chi Calendar UK'!$L$2:L1903)</f>
        <v>0</v>
      </c>
    </row>
    <row r="69" spans="2:20" ht="12.95" customHeight="1">
      <c r="B69" t="s">
        <v>227</v>
      </c>
      <c r="C69" t="s">
        <v>228</v>
      </c>
      <c r="F69">
        <v>0.99</v>
      </c>
      <c r="G69">
        <v>0.99</v>
      </c>
      <c r="I69">
        <v>0.94</v>
      </c>
      <c r="J69">
        <v>0.94</v>
      </c>
      <c r="K69">
        <v>0.94</v>
      </c>
      <c r="L69">
        <v>0.89</v>
      </c>
      <c r="M69">
        <v>0.89</v>
      </c>
      <c r="O69">
        <v>0.89</v>
      </c>
      <c r="P69">
        <v>0.89</v>
      </c>
      <c r="T69">
        <f>SUMIF('Chi Calendar UK'!$K$2:K1904,B69,'Chi Calendar UK'!$L$2:L1904)</f>
        <v>0</v>
      </c>
    </row>
    <row r="70" spans="2:20" ht="6" customHeight="1"/>
    <row r="71" spans="2:20">
      <c r="B71" t="s">
        <v>69</v>
      </c>
      <c r="C71" t="s">
        <v>36</v>
      </c>
      <c r="F71">
        <v>1.02</v>
      </c>
      <c r="G71">
        <v>1.02</v>
      </c>
      <c r="I71">
        <v>1.02</v>
      </c>
      <c r="J71">
        <v>0.99</v>
      </c>
      <c r="K71">
        <v>0.99</v>
      </c>
      <c r="L71">
        <v>0.99</v>
      </c>
      <c r="M71">
        <v>0.96</v>
      </c>
      <c r="O71">
        <v>0.96</v>
      </c>
      <c r="P71">
        <v>0.94</v>
      </c>
    </row>
    <row r="72" spans="2:20">
      <c r="B72" t="s">
        <v>34</v>
      </c>
      <c r="C72" t="s">
        <v>37</v>
      </c>
      <c r="F72">
        <v>1.08</v>
      </c>
      <c r="G72">
        <v>1.08</v>
      </c>
      <c r="I72">
        <v>1.08</v>
      </c>
      <c r="J72">
        <v>1.08</v>
      </c>
      <c r="K72">
        <v>1.08</v>
      </c>
      <c r="L72">
        <v>1.08</v>
      </c>
      <c r="M72">
        <v>1.08</v>
      </c>
      <c r="O72">
        <v>1.08</v>
      </c>
      <c r="P72">
        <v>1.08</v>
      </c>
    </row>
    <row r="73" spans="2:20">
      <c r="B73" t="s">
        <v>83</v>
      </c>
      <c r="C73" t="s">
        <v>37</v>
      </c>
      <c r="F73">
        <v>1.1200000000000001</v>
      </c>
      <c r="G73">
        <v>1.1200000000000001</v>
      </c>
      <c r="I73">
        <v>1.1200000000000001</v>
      </c>
      <c r="J73">
        <v>1.1000000000000001</v>
      </c>
      <c r="K73">
        <v>1.1000000000000001</v>
      </c>
      <c r="L73">
        <v>1.1000000000000001</v>
      </c>
      <c r="M73">
        <v>1.08</v>
      </c>
      <c r="O73">
        <v>1.08</v>
      </c>
      <c r="P73">
        <v>1.07</v>
      </c>
    </row>
    <row r="74" spans="2:20">
      <c r="B74" t="s">
        <v>84</v>
      </c>
      <c r="C74" t="s">
        <v>37</v>
      </c>
      <c r="F74">
        <v>1.1200000000000001</v>
      </c>
      <c r="G74">
        <v>1.1200000000000001</v>
      </c>
      <c r="I74">
        <v>1.1200000000000001</v>
      </c>
      <c r="J74">
        <v>1.1000000000000001</v>
      </c>
      <c r="K74">
        <v>1.1000000000000001</v>
      </c>
      <c r="L74">
        <v>1.1000000000000001</v>
      </c>
      <c r="M74">
        <v>1.08</v>
      </c>
      <c r="O74">
        <v>1.08</v>
      </c>
      <c r="P74">
        <v>1.07</v>
      </c>
    </row>
    <row r="75" spans="2:20">
      <c r="B75" t="s">
        <v>70</v>
      </c>
      <c r="C75" t="s">
        <v>36</v>
      </c>
      <c r="F75">
        <v>0.98</v>
      </c>
      <c r="G75">
        <v>0.98</v>
      </c>
      <c r="I75">
        <v>0.98</v>
      </c>
      <c r="J75">
        <v>0.98</v>
      </c>
      <c r="K75">
        <v>0.98</v>
      </c>
      <c r="L75">
        <v>0.98</v>
      </c>
      <c r="M75">
        <v>0.98</v>
      </c>
      <c r="O75">
        <v>0.98</v>
      </c>
      <c r="P75">
        <v>0.98</v>
      </c>
    </row>
    <row r="76" spans="2:20">
      <c r="B76" t="s">
        <v>71</v>
      </c>
      <c r="C76" t="s">
        <v>36</v>
      </c>
      <c r="F76">
        <v>0.98</v>
      </c>
      <c r="G76">
        <v>0.98</v>
      </c>
      <c r="I76">
        <v>0.98</v>
      </c>
      <c r="J76">
        <v>0.98</v>
      </c>
      <c r="K76">
        <v>0.98</v>
      </c>
      <c r="L76">
        <v>0.98</v>
      </c>
      <c r="M76">
        <v>0.98</v>
      </c>
      <c r="O76">
        <v>0.98</v>
      </c>
      <c r="P76">
        <v>0.98</v>
      </c>
    </row>
    <row r="77" spans="2:20">
      <c r="B77" t="s">
        <v>86</v>
      </c>
      <c r="C77" t="s">
        <v>36</v>
      </c>
      <c r="F77">
        <v>0.98</v>
      </c>
      <c r="G77">
        <v>0.98</v>
      </c>
      <c r="I77">
        <v>0.98</v>
      </c>
      <c r="J77">
        <v>0.98</v>
      </c>
      <c r="K77">
        <v>0.98</v>
      </c>
      <c r="L77">
        <v>0.98</v>
      </c>
      <c r="M77">
        <v>0.98</v>
      </c>
      <c r="O77">
        <v>0.98</v>
      </c>
      <c r="P77">
        <v>0.98</v>
      </c>
    </row>
    <row r="79" spans="2:20">
      <c r="B79" t="s">
        <v>200</v>
      </c>
      <c r="C79" t="s">
        <v>202</v>
      </c>
      <c r="F79">
        <v>0.7</v>
      </c>
      <c r="G79">
        <v>0.7</v>
      </c>
      <c r="H79">
        <v>0.7</v>
      </c>
      <c r="I79">
        <v>0.7</v>
      </c>
      <c r="J79">
        <v>0.7</v>
      </c>
      <c r="K79">
        <v>0.7</v>
      </c>
      <c r="L79">
        <v>0.7</v>
      </c>
      <c r="M79">
        <v>0.7</v>
      </c>
      <c r="N79">
        <v>0.7</v>
      </c>
      <c r="O79">
        <v>0.7</v>
      </c>
      <c r="P79">
        <v>0.7</v>
      </c>
      <c r="T79">
        <f>SUMIF('Chi Calendar UK'!$K$2:K1885,B79,'Chi Calendar UK'!$L$2:L1885)</f>
        <v>300</v>
      </c>
    </row>
    <row r="80" spans="2:20">
      <c r="B80" t="s">
        <v>201</v>
      </c>
      <c r="C80" t="s">
        <v>203</v>
      </c>
      <c r="F80">
        <v>0.7</v>
      </c>
      <c r="G80">
        <v>0.7</v>
      </c>
      <c r="H80">
        <v>0.7</v>
      </c>
      <c r="I80">
        <v>0.7</v>
      </c>
      <c r="J80">
        <v>0.7</v>
      </c>
      <c r="K80">
        <v>0.7</v>
      </c>
      <c r="L80">
        <v>0.7</v>
      </c>
      <c r="M80">
        <v>0.7</v>
      </c>
      <c r="N80">
        <v>0.7</v>
      </c>
      <c r="O80">
        <v>0.7</v>
      </c>
      <c r="P80">
        <v>0.7</v>
      </c>
      <c r="T80">
        <f>SUMIF('Chi Calendar UK'!$K$2:K1886,B80,'Chi Calendar UK'!$L$2:L1886)</f>
        <v>0</v>
      </c>
    </row>
    <row r="81" spans="2:20">
      <c r="B81" t="s">
        <v>140</v>
      </c>
      <c r="C81" t="s">
        <v>38</v>
      </c>
      <c r="F81">
        <v>0.7</v>
      </c>
      <c r="G81">
        <v>0.7</v>
      </c>
      <c r="H81">
        <v>0.7</v>
      </c>
      <c r="I81">
        <v>0.7</v>
      </c>
      <c r="J81">
        <v>0.7</v>
      </c>
      <c r="K81">
        <v>0.7</v>
      </c>
      <c r="L81">
        <v>0.7</v>
      </c>
      <c r="M81">
        <v>0.7</v>
      </c>
      <c r="N81">
        <v>0.7</v>
      </c>
      <c r="O81">
        <v>0.7</v>
      </c>
      <c r="P81">
        <v>0.7</v>
      </c>
      <c r="T81">
        <f>SUMIF('Chi Calendar UK'!$K$2:K1887,B81,'Chi Calendar UK'!$L$2:L1887)</f>
        <v>0</v>
      </c>
    </row>
    <row r="82" spans="2:20">
      <c r="B82" t="s">
        <v>141</v>
      </c>
      <c r="C82" t="s">
        <v>38</v>
      </c>
      <c r="F82">
        <v>0.7</v>
      </c>
      <c r="G82">
        <v>0.7</v>
      </c>
      <c r="H82">
        <v>0.7</v>
      </c>
      <c r="I82">
        <v>0.7</v>
      </c>
      <c r="J82">
        <v>0.7</v>
      </c>
      <c r="K82">
        <v>0.7</v>
      </c>
      <c r="L82">
        <v>0.7</v>
      </c>
      <c r="M82">
        <v>0.7</v>
      </c>
      <c r="N82">
        <v>0.7</v>
      </c>
      <c r="O82">
        <v>0.7</v>
      </c>
      <c r="P82">
        <v>0.7</v>
      </c>
      <c r="T82">
        <f>SUMIF('Chi Calendar UK'!$K$2:K1888,B82,'Chi Calendar UK'!$L$2:L1888)</f>
        <v>0</v>
      </c>
    </row>
    <row r="83" spans="2:20">
      <c r="B83" t="s">
        <v>94</v>
      </c>
      <c r="C83" t="s">
        <v>38</v>
      </c>
      <c r="F83">
        <v>0.7</v>
      </c>
      <c r="G83">
        <v>0.7</v>
      </c>
      <c r="H83">
        <v>0.7</v>
      </c>
      <c r="I83">
        <v>0.7</v>
      </c>
      <c r="J83">
        <v>0.7</v>
      </c>
      <c r="K83">
        <v>0.7</v>
      </c>
      <c r="L83">
        <v>0.7</v>
      </c>
      <c r="M83">
        <v>0.7</v>
      </c>
      <c r="N83">
        <v>0.7</v>
      </c>
      <c r="O83">
        <v>0.7</v>
      </c>
      <c r="P83">
        <v>0.7</v>
      </c>
      <c r="T83">
        <f>SUMIF('Chi Calendar UK'!$K$2:K1889,B83,'Chi Calendar UK'!$L$2:L1889)</f>
        <v>0</v>
      </c>
    </row>
    <row r="84" spans="2:20">
      <c r="B84" t="s">
        <v>93</v>
      </c>
      <c r="C84" t="s">
        <v>38</v>
      </c>
      <c r="F84">
        <v>0.7</v>
      </c>
      <c r="G84">
        <v>0.7</v>
      </c>
      <c r="H84">
        <v>0.7</v>
      </c>
      <c r="I84">
        <v>0.7</v>
      </c>
      <c r="J84">
        <v>0.7</v>
      </c>
      <c r="K84">
        <v>0.7</v>
      </c>
      <c r="L84">
        <v>0.7</v>
      </c>
      <c r="M84">
        <v>0.7</v>
      </c>
      <c r="N84">
        <v>0.7</v>
      </c>
      <c r="O84">
        <v>0.7</v>
      </c>
      <c r="P84">
        <v>0.7</v>
      </c>
      <c r="T84">
        <f>SUMIF('Chi Calendar UK'!$K$2:K1890,B84,'Chi Calendar UK'!$L$2:L1890)</f>
        <v>0</v>
      </c>
    </row>
    <row r="85" spans="2:20">
      <c r="B85" t="s">
        <v>95</v>
      </c>
      <c r="C85" t="s">
        <v>38</v>
      </c>
      <c r="F85">
        <v>0.7</v>
      </c>
      <c r="G85">
        <v>0.7</v>
      </c>
      <c r="H85">
        <v>0.7</v>
      </c>
      <c r="I85">
        <v>0.7</v>
      </c>
      <c r="J85">
        <v>0.7</v>
      </c>
      <c r="K85">
        <v>0.7</v>
      </c>
      <c r="L85">
        <v>0.7</v>
      </c>
      <c r="M85">
        <v>0.7</v>
      </c>
      <c r="N85">
        <v>0.7</v>
      </c>
      <c r="O85">
        <v>0.7</v>
      </c>
      <c r="P85">
        <v>0.7</v>
      </c>
      <c r="T85">
        <f>SUMIF('Chi Calendar UK'!$K$2:K1891,B85,'Chi Calendar UK'!$L$2:L1891)</f>
        <v>0</v>
      </c>
    </row>
    <row r="86" spans="2:20">
      <c r="B86" t="s">
        <v>96</v>
      </c>
      <c r="C86" t="s">
        <v>38</v>
      </c>
      <c r="F86">
        <v>0.7</v>
      </c>
      <c r="G86">
        <v>0.7</v>
      </c>
      <c r="H86">
        <v>0.7</v>
      </c>
      <c r="I86">
        <v>0.7</v>
      </c>
      <c r="J86">
        <v>0.7</v>
      </c>
      <c r="K86">
        <v>0.7</v>
      </c>
      <c r="L86">
        <v>0.7</v>
      </c>
      <c r="M86">
        <v>0.7</v>
      </c>
      <c r="N86">
        <v>0.7</v>
      </c>
      <c r="O86">
        <v>0.7</v>
      </c>
      <c r="P86">
        <v>0.7</v>
      </c>
      <c r="T86">
        <f>SUMIF('Chi Calendar UK'!$K$2:K1892,B86,'Chi Calendar UK'!$L$2:L1892)</f>
        <v>0</v>
      </c>
    </row>
  </sheetData>
  <sortState ref="B22:B49">
    <sortCondition ref="B22"/>
  </sortState>
  <phoneticPr fontId="8" type="noConversion"/>
  <conditionalFormatting sqref="T2:T56 T79:T97">
    <cfRule type="cellIs" dxfId="1" priority="4" operator="greaterThan">
      <formula>2000</formula>
    </cfRule>
  </conditionalFormatting>
  <conditionalFormatting sqref="T58:T69">
    <cfRule type="cellIs" dxfId="0" priority="1" operator="greaterThan">
      <formula>2000</formula>
    </cfRule>
  </conditionalFormatting>
  <pageMargins left="0.75" right="0.75" top="1" bottom="1" header="0.5" footer="0.5"/>
  <pageSetup paperSize="9" orientation="portrait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topLeftCell="A2" zoomScale="70" zoomScaleNormal="70" zoomScalePageLayoutView="70" workbookViewId="0">
      <selection activeCell="B5" sqref="B5"/>
    </sheetView>
  </sheetViews>
  <sheetFormatPr defaultColWidth="8.85546875" defaultRowHeight="12.75"/>
  <cols>
    <col min="1" max="1" width="20.7109375" customWidth="1"/>
    <col min="2" max="2" width="28.42578125" customWidth="1"/>
    <col min="3" max="13" width="20.7109375" customWidth="1"/>
  </cols>
  <sheetData>
    <row r="1" spans="1:2" ht="24.95" customHeight="1"/>
    <row r="2" spans="1:2" ht="24.95" customHeight="1"/>
    <row r="3" spans="1:2" ht="24.95" customHeight="1">
      <c r="A3" t="s">
        <v>73</v>
      </c>
    </row>
    <row r="4" spans="1:2" ht="24.95" customHeight="1">
      <c r="A4" t="s">
        <v>74</v>
      </c>
      <c r="B4">
        <f>SUM('Chi Calendar UK'!O2:O1913)</f>
        <v>9054.8000000000011</v>
      </c>
    </row>
    <row r="5" spans="1:2" ht="24.95" customHeight="1"/>
    <row r="6" spans="1:2" ht="24.95" customHeight="1"/>
    <row r="7" spans="1:2" ht="24.95" customHeight="1"/>
    <row r="8" spans="1:2" ht="24.95" customHeight="1"/>
    <row r="9" spans="1:2" ht="24.95" customHeight="1"/>
    <row r="10" spans="1:2" ht="24.95" customHeight="1"/>
    <row r="11" spans="1:2" ht="24.95" customHeight="1"/>
    <row r="12" spans="1:2" ht="24.95" customHeight="1"/>
    <row r="13" spans="1:2" ht="24.95" customHeight="1"/>
    <row r="14" spans="1:2" ht="24.95" customHeight="1"/>
    <row r="15" spans="1:2" ht="24.95" customHeight="1"/>
    <row r="16" spans="1:2" ht="24.95" customHeight="1"/>
    <row r="17" ht="24.95" customHeight="1"/>
    <row r="18" ht="24.95" customHeight="1"/>
    <row r="19" ht="24.95" customHeight="1"/>
    <row r="20" ht="24.95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Chi Calendar UK</vt:lpstr>
      <vt:lpstr>Invoice CIL</vt:lpstr>
      <vt:lpstr>Sheet2</vt:lpstr>
      <vt:lpstr>summary sheet</vt:lpstr>
      <vt:lpstr>Ho Wai Orders</vt:lpstr>
      <vt:lpstr>Hanes Orders</vt:lpstr>
      <vt:lpstr>calendar_price_2013</vt:lpstr>
      <vt:lpstr>Descriptions</vt:lpstr>
      <vt:lpstr>Invoice_No.</vt:lpstr>
      <vt:lpstr>ItemNo.</vt:lpstr>
      <vt:lpstr>Price</vt:lpstr>
      <vt:lpstr>'Chi Calendar UK'!Print_Area</vt:lpstr>
      <vt:lpstr>'Invoice CIL'!Print_Area</vt:lpstr>
      <vt:lpstr>'Chi Calendar UK'!Print_Titles</vt:lpstr>
    </vt:vector>
  </TitlesOfParts>
  <Company>CHI INTERNATIONAL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 KEUNG YIP</dc:creator>
  <cp:lastModifiedBy>owner</cp:lastModifiedBy>
  <cp:lastPrinted>2014-11-17T15:07:07Z</cp:lastPrinted>
  <dcterms:created xsi:type="dcterms:W3CDTF">2002-02-26T20:43:12Z</dcterms:created>
  <dcterms:modified xsi:type="dcterms:W3CDTF">2015-06-18T15:01:36Z</dcterms:modified>
</cp:coreProperties>
</file>